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PL\2018\Licitações\01- LIMPEZA\EDITAL E ANEXOS\SESSÃO PÚBLICA\"/>
    </mc:Choice>
  </mc:AlternateContent>
  <bookViews>
    <workbookView xWindow="240" yWindow="375" windowWidth="15600" windowHeight="10245"/>
  </bookViews>
  <sheets>
    <sheet name="PLANILHA EM BRANCO" sheetId="38" r:id="rId1"/>
    <sheet name="UNIFORMES" sheetId="36" r:id="rId2"/>
    <sheet name="Materiais" sheetId="31" r:id="rId3"/>
    <sheet name="UTENSÍLIOS" sheetId="33" r:id="rId4"/>
    <sheet name="EQUIPAMENTOS" sheetId="34" r:id="rId5"/>
  </sheets>
  <calcPr calcId="152511"/>
</workbook>
</file>

<file path=xl/calcChain.xml><?xml version="1.0" encoding="utf-8"?>
<calcChain xmlns="http://schemas.openxmlformats.org/spreadsheetml/2006/main">
  <c r="D217" i="38" l="1"/>
  <c r="D216" i="38"/>
  <c r="D215" i="38"/>
  <c r="D214" i="38"/>
  <c r="G204" i="38"/>
  <c r="E204" i="38"/>
  <c r="C204" i="38"/>
  <c r="C196" i="38"/>
  <c r="C188" i="38"/>
  <c r="C163" i="38"/>
  <c r="D117" i="38"/>
  <c r="D118" i="38" s="1"/>
  <c r="C124" i="38" s="1"/>
  <c r="C123" i="38"/>
  <c r="C125" i="38" s="1"/>
  <c r="C162" i="38" s="1"/>
  <c r="D97" i="38"/>
  <c r="C87" i="38"/>
  <c r="C86" i="38"/>
  <c r="C85" i="38"/>
  <c r="C48" i="38"/>
  <c r="C21" i="38"/>
  <c r="C25" i="38" s="1"/>
  <c r="C159" i="38" l="1"/>
  <c r="D93" i="38"/>
  <c r="C88" i="38"/>
  <c r="C160" i="38" s="1"/>
  <c r="D96" i="38" l="1"/>
  <c r="D99" i="38" s="1"/>
  <c r="C161" i="38" s="1"/>
  <c r="C164" i="38" l="1"/>
  <c r="F4" i="34"/>
  <c r="F8" i="34"/>
  <c r="F3" i="34"/>
  <c r="F5" i="34"/>
  <c r="F6" i="34"/>
  <c r="F7" i="34"/>
  <c r="F9" i="34"/>
  <c r="F10" i="34"/>
  <c r="F2" i="34"/>
  <c r="F3" i="33"/>
  <c r="F4" i="33"/>
  <c r="F5" i="33"/>
  <c r="F6" i="33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" i="33"/>
  <c r="F26" i="33" s="1"/>
  <c r="F27" i="33" s="1"/>
  <c r="F28" i="33" s="1"/>
  <c r="F4" i="31"/>
  <c r="F7" i="31"/>
  <c r="F8" i="31"/>
  <c r="F11" i="31"/>
  <c r="F12" i="31"/>
  <c r="F15" i="31"/>
  <c r="F16" i="31"/>
  <c r="F19" i="31"/>
  <c r="F20" i="31"/>
  <c r="F23" i="31"/>
  <c r="F24" i="31"/>
  <c r="F5" i="31"/>
  <c r="F6" i="31"/>
  <c r="F9" i="31"/>
  <c r="F10" i="31"/>
  <c r="F13" i="31"/>
  <c r="F14" i="31"/>
  <c r="F17" i="31"/>
  <c r="F18" i="31"/>
  <c r="F21" i="31"/>
  <c r="F22" i="31"/>
  <c r="F25" i="31"/>
  <c r="F3" i="31"/>
  <c r="F4" i="36"/>
  <c r="F2" i="36"/>
  <c r="F3" i="36"/>
  <c r="F5" i="36"/>
  <c r="F6" i="36"/>
  <c r="F7" i="36"/>
  <c r="F26" i="31" l="1"/>
  <c r="F27" i="31" s="1"/>
  <c r="F28" i="31" s="1"/>
  <c r="F8" i="36"/>
  <c r="F9" i="36" s="1"/>
  <c r="F11" i="34"/>
  <c r="F12" i="34" s="1"/>
  <c r="F13" i="34" s="1"/>
  <c r="F14" i="34" s="1"/>
  <c r="C165" i="38" l="1"/>
  <c r="C166" i="38" s="1"/>
  <c r="C172" i="38" s="1"/>
  <c r="E172" i="38" s="1"/>
  <c r="H172" i="38" s="1"/>
  <c r="D188" i="38"/>
  <c r="E188" i="38" s="1"/>
  <c r="E214" i="38" s="1"/>
  <c r="G214" i="38" s="1"/>
  <c r="H204" i="38" l="1"/>
  <c r="I204" i="38" s="1"/>
  <c r="E216" i="38" s="1"/>
  <c r="G216" i="38" s="1"/>
  <c r="D196" i="38"/>
  <c r="E196" i="38" s="1"/>
  <c r="E215" i="38" s="1"/>
  <c r="G215" i="38" s="1"/>
  <c r="G217" i="38" s="1"/>
  <c r="C182" i="38"/>
  <c r="C181" i="38"/>
</calcChain>
</file>

<file path=xl/comments1.xml><?xml version="1.0" encoding="utf-8"?>
<comments xmlns="http://schemas.openxmlformats.org/spreadsheetml/2006/main">
  <authors>
    <author>DAILZA VENTURA DOS SANTOS</author>
  </authors>
  <commentList>
    <comment ref="B64" authorId="0" shapeId="0">
      <text>
        <r>
          <rPr>
            <b/>
            <sz val="9"/>
            <color indexed="81"/>
            <rFont val="Segoe UI"/>
            <family val="2"/>
          </rPr>
          <t>O SAT a depender do grau de risco do serviço irá variar entre 1%, para risco leve, de 2%, para risco médio, e de 3% de risco grave.</t>
        </r>
      </text>
    </comment>
    <comment ref="D93" authorId="0" shapeId="0">
      <text>
        <r>
          <rPr>
            <b/>
            <sz val="9"/>
            <color indexed="81"/>
            <rFont val="Segoe UI"/>
            <charset val="1"/>
          </rPr>
          <t>Base de Cálculo: Módulo 1 + Módulo 2 (sem o GPS)*0,42%</t>
        </r>
      </text>
    </comment>
    <comment ref="C96" authorId="0" shapeId="0">
      <text>
        <r>
          <rPr>
            <b/>
            <sz val="9"/>
            <color indexed="81"/>
            <rFont val="Segoe UI"/>
            <charset val="1"/>
          </rPr>
          <t>Deverá ser zerado no 2º ano de contrato</t>
        </r>
      </text>
    </comment>
    <comment ref="D107" authorId="0" shapeId="0">
      <text>
        <r>
          <rPr>
            <b/>
            <sz val="9"/>
            <color indexed="81"/>
            <rFont val="Segoe UI"/>
            <family val="2"/>
          </rPr>
          <t xml:space="preserve">Base de Cálculo: Módulo1+Módulo2+Módulo3 / 22 (dias trabalhados)
</t>
        </r>
      </text>
    </comment>
  </commentList>
</comments>
</file>

<file path=xl/sharedStrings.xml><?xml version="1.0" encoding="utf-8"?>
<sst xmlns="http://schemas.openxmlformats.org/spreadsheetml/2006/main" count="449" uniqueCount="285">
  <si>
    <t>Discriminação dos Serviços (dados referentes à contratação)</t>
  </si>
  <si>
    <t>A</t>
  </si>
  <si>
    <t>Data da apresentação da proposta (dia/mês/ano)</t>
  </si>
  <si>
    <t>B</t>
  </si>
  <si>
    <t>Município / UF</t>
  </si>
  <si>
    <t>C</t>
  </si>
  <si>
    <t>Ano Acordo, Convenção ou Sentença Normativa em Dissídio Coletivo</t>
  </si>
  <si>
    <t>D</t>
  </si>
  <si>
    <t>Nº de meses de execução contratual</t>
  </si>
  <si>
    <t>Dados complementares para composição dos custos referente à mão-de-obra</t>
  </si>
  <si>
    <t xml:space="preserve">Tipo de serviço (mesmo serviço com características distintas) </t>
  </si>
  <si>
    <t>Categoria Profissional (vinculada à execução contratual)</t>
  </si>
  <si>
    <t>Data base da categoria (dia / mês / ano)</t>
  </si>
  <si>
    <t>Módulo 1: COMPOSIÇÃO DA REMUNERAÇÃO</t>
  </si>
  <si>
    <t>Composição da Remuneração</t>
  </si>
  <si>
    <t>Valor (R$)</t>
  </si>
  <si>
    <t xml:space="preserve">Salário Base </t>
  </si>
  <si>
    <t>Adicional de insalubridade</t>
  </si>
  <si>
    <t xml:space="preserve">Adicional noturno </t>
  </si>
  <si>
    <t>E</t>
  </si>
  <si>
    <t>F</t>
  </si>
  <si>
    <t>G</t>
  </si>
  <si>
    <t>H</t>
  </si>
  <si>
    <t>Total da Remuneração</t>
  </si>
  <si>
    <t>Benefícios Mensais e Diários</t>
  </si>
  <si>
    <t>Total dos Benefícios Mensais e Diários</t>
  </si>
  <si>
    <t>Total de Benefícios mensais e diários</t>
  </si>
  <si>
    <t>Uniformes</t>
  </si>
  <si>
    <t xml:space="preserve">Materiais </t>
  </si>
  <si>
    <t>Total de Insumos diversos</t>
  </si>
  <si>
    <t>4.1</t>
  </si>
  <si>
    <t>4.2</t>
  </si>
  <si>
    <t>TOTAL</t>
  </si>
  <si>
    <t>Afastamento Maternidade</t>
  </si>
  <si>
    <t>Provisão para Rescisão</t>
  </si>
  <si>
    <t>Outros (especificar)</t>
  </si>
  <si>
    <t>Custos Indiretos, Tributos e Lucro</t>
  </si>
  <si>
    <t>Custos Indiretos</t>
  </si>
  <si>
    <t>Módulo 1 - Composição da Remuneração</t>
  </si>
  <si>
    <t>13º (décimo terceiro) Salário</t>
  </si>
  <si>
    <t>LIMPEZA E CONSERVAÇÃO</t>
  </si>
  <si>
    <t>LIMPEZA</t>
  </si>
  <si>
    <t>Outros (UTENSÍLIOS)</t>
  </si>
  <si>
    <t>Outros</t>
  </si>
  <si>
    <r>
      <t xml:space="preserve">Adicional de periculosidade    </t>
    </r>
    <r>
      <rPr>
        <b/>
        <sz val="9"/>
        <color indexed="8"/>
        <rFont val="Calibri"/>
        <family val="2"/>
      </rPr>
      <t>( 30%)</t>
    </r>
  </si>
  <si>
    <t>Ausência por acidente de trabalho</t>
  </si>
  <si>
    <t>Valor mensal do serviço</t>
  </si>
  <si>
    <t>Nº PROCESSO: 08520.</t>
  </si>
  <si>
    <t>ANEXO VII-D -  IN 05/2017-MPDG</t>
  </si>
  <si>
    <t>LICITAÇÃO Nº: Pregão Eletrônico nº 01/2018</t>
  </si>
  <si>
    <t>SESSÃO PÚBLICA: ____/____/2018  às    horas (Horário de Brasília/DF)</t>
  </si>
  <si>
    <t>___/____/2018</t>
  </si>
  <si>
    <t>SEAC/SE-2017</t>
  </si>
  <si>
    <t>IDENTIFICAÇÃO DO SERVIÇO</t>
  </si>
  <si>
    <t>TIPO DE SERVIÇO</t>
  </si>
  <si>
    <t>UNIDADE DE MEDIDA</t>
  </si>
  <si>
    <t>QUANTIDADE TOTAL A CONTROLAR (em função da unidade de medida)</t>
  </si>
  <si>
    <t>CBO 5143-20</t>
  </si>
  <si>
    <t>Salário Normativo da Categoria Profissional (CCT/2017-SEAC/SE Módulo 1)</t>
  </si>
  <si>
    <t>SERVENTE DE LIMPEZA</t>
  </si>
  <si>
    <t>Classificação Brasileira de Ocupações (CBO)</t>
  </si>
  <si>
    <t>Adicional de hora noturna reduzida</t>
  </si>
  <si>
    <t>Adicional de Hora Extra no feriado trabalhado</t>
  </si>
  <si>
    <t>Módulo 2: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</si>
  <si>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</si>
  <si>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</si>
  <si>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</si>
  <si>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Férias e Adicional de Férias</t>
  </si>
  <si>
    <t xml:space="preserve">TOTAL 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</si>
  <si>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</si>
  <si>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</si>
  <si>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</si>
  <si>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</si>
  <si>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</si>
  <si>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</si>
  <si>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</si>
  <si>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</si>
  <si>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</si>
  <si>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</si>
  <si>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</si>
  <si>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</si>
  <si>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Submódulo 2.3 - Benefícios Mensais e Diários.</t>
  </si>
  <si>
    <t>2.3</t>
  </si>
  <si>
    <t>Assistência Médica e Familiar</t>
  </si>
  <si>
    <t>Transporte R$ 3,50</t>
  </si>
  <si>
    <t xml:space="preserve">E </t>
  </si>
  <si>
    <r>
      <t>Auxílio-Refeição/Alimentação R$ 11,00 (Cláusula 12</t>
    </r>
    <r>
      <rPr>
        <vertAlign val="superscript"/>
        <sz val="9"/>
        <color theme="1"/>
        <rFont val="Calibri"/>
        <family val="2"/>
      </rPr>
      <t xml:space="preserve">a </t>
    </r>
    <r>
      <rPr>
        <sz val="9"/>
        <color theme="1"/>
        <rFont val="Calibri"/>
        <family val="2"/>
      </rPr>
      <t>SEAC/SE/2017)</t>
    </r>
  </si>
  <si>
    <r>
      <t>Auxílio Funeral (Cláusula 11</t>
    </r>
    <r>
      <rPr>
        <vertAlign val="superscript"/>
        <sz val="9"/>
        <color theme="1"/>
        <rFont val="Calibri"/>
        <family val="2"/>
        <scheme val="minor"/>
      </rPr>
      <t>a</t>
    </r>
    <r>
      <rPr>
        <sz val="9"/>
        <color theme="1"/>
        <rFont val="Calibri"/>
        <family val="2"/>
        <scheme val="minor"/>
      </rPr>
      <t xml:space="preserve"> SEAC/SE/2017)</t>
    </r>
  </si>
  <si>
    <r>
      <t>Plano odontológico coletivo (Cláusula 10</t>
    </r>
    <r>
      <rPr>
        <vertAlign val="superscript"/>
        <sz val="9"/>
        <color theme="1"/>
        <rFont val="Calibri"/>
        <family val="2"/>
      </rPr>
      <t>a</t>
    </r>
    <r>
      <rPr>
        <sz val="9"/>
        <color theme="1"/>
        <rFont val="Calibri"/>
        <family val="2"/>
      </rPr>
      <t xml:space="preserve"> SEAC/SE/2017)</t>
    </r>
  </si>
  <si>
    <t>Quadro-Resumo do Módulo 2 - Encargos e Benefícios anuais, mensais e diários</t>
  </si>
  <si>
    <t>Encargos e Benefícios Anuais, Mensais e Diários</t>
  </si>
  <si>
    <t>Módulo 3 - Provisão para Rescisão</t>
  </si>
  <si>
    <t>Aviso Prévio Indenizado</t>
  </si>
  <si>
    <t>Incidência do FGTS sobre o Aviso Prévio Indenizado</t>
  </si>
  <si>
    <t>Multa do FGTS e contribuição social sobre o Aviso Prévio Indenizado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</si>
  <si>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</si>
  <si>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</si>
  <si>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</si>
  <si>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</si>
  <si>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Ausências Legais</t>
  </si>
  <si>
    <t>Férias</t>
  </si>
  <si>
    <t>Licença-Paternidade</t>
  </si>
  <si>
    <t>Agente de Limpeza</t>
  </si>
  <si>
    <t>Submódulo 4.2 - Intrajornada</t>
  </si>
  <si>
    <t>Intrajornada</t>
  </si>
  <si>
    <t>Intervalo para repouso ou alimentação</t>
  </si>
  <si>
    <t>Quadro-Resumo do Módulo 4 - Custo de Reposição do Profissional Ausente</t>
  </si>
  <si>
    <t>Custo de Reposição do Profissional Ausente</t>
  </si>
  <si>
    <t>Módulo 5 - INSUMOS DIVERSOS</t>
  </si>
  <si>
    <t>Lucro</t>
  </si>
  <si>
    <t>Tributos</t>
  </si>
  <si>
    <t>C.2. Tributos Estaduais (especificar)</t>
  </si>
  <si>
    <t>QUADRO-RESUMO DO CUSTO POR EMPREGADO</t>
  </si>
  <si>
    <t>Mão de obra vinculada à execução contratual (valor por empregado)</t>
  </si>
  <si>
    <t>Módulo 2 - Encargos e Benefícios Anuais, Mensais e Diários</t>
  </si>
  <si>
    <t>Módulo 5 - Insumos Diversos</t>
  </si>
  <si>
    <t>Subtotal (A + B +C+ D+E)</t>
  </si>
  <si>
    <t>Módulo 6 – Custos Indiretos, Tributos e Lucro</t>
  </si>
  <si>
    <t>QUADRO-RESUMO DO VALOR MENSAL DOS SERVIÇOS</t>
  </si>
  <si>
    <t>Tipo de Serviço (A)</t>
  </si>
  <si>
    <t>Valor Proposto por Empregado (B)</t>
  </si>
  <si>
    <t>Qtde. de Empregados por Posto (C)</t>
  </si>
  <si>
    <t>Valor Proposto por Posto</t>
  </si>
  <si>
    <t>(D) = (B x C)</t>
  </si>
  <si>
    <t>Qtde. de Postos (E)</t>
  </si>
  <si>
    <t>Valor Total do Serviço</t>
  </si>
  <si>
    <t>(F) = (D x E)</t>
  </si>
  <si>
    <t>I</t>
  </si>
  <si>
    <t>QUADRO DEMONSTRATIVO DO VALOR GLOBAL DA PROPOSTA</t>
  </si>
  <si>
    <t>VALOR GLOBAL DA PROPOSTA</t>
  </si>
  <si>
    <t>DESCRIÇÃO</t>
  </si>
  <si>
    <t>VALOR (R$)</t>
  </si>
  <si>
    <t>Valor proposto por unidade de medida *</t>
  </si>
  <si>
    <t>Valor global da proposta (Valor mensal do serviço multiplicado pelo número de meses do contrato).</t>
  </si>
  <si>
    <t>Qtde. de postos (E)</t>
  </si>
  <si>
    <t>QTDE TOTAL A CONTRATAR</t>
  </si>
  <si>
    <t>UNIDADE DE MEDIDA M2</t>
  </si>
  <si>
    <t xml:space="preserve">ÁREA INTERNA </t>
  </si>
  <si>
    <t>ÁREA EXTERNA</t>
  </si>
  <si>
    <t>ÁREA ESQUADRIAS</t>
  </si>
  <si>
    <t>MÓDULO 6 - CUSTOS INDIRETOS, TRIBUTOS E LUCRO</t>
  </si>
  <si>
    <t>INSUMOS DIVERSOS</t>
  </si>
  <si>
    <t>C.3. Tributos Municipais (ISS 5%)</t>
  </si>
  <si>
    <t>C.1. Tributos Federais (PIS 1,65%)</t>
  </si>
  <si>
    <t>C.1. Tributos Federais (COFINS 7,60%)</t>
  </si>
  <si>
    <t>Nota (1): Custos Indiretos, Tributos e Lucro por empregado.</t>
  </si>
  <si>
    <t>Nota (2): O valor referente a tributos é obtido aplicando-se o percentual sobre o valor do faturamento.</t>
  </si>
  <si>
    <t>Coeficiente:(1- % tributos ) : 1- 0,1425 = 0,8575</t>
  </si>
  <si>
    <t>TOTAL DE TRIBUTOS</t>
  </si>
  <si>
    <t>TOTAL DOS CUSTOS INDIRETOS, TRIBUTOS E LUCRO</t>
  </si>
  <si>
    <t>VALOR TOTAL POR EMPREGADO</t>
  </si>
  <si>
    <t>ARACAJU/SE</t>
  </si>
  <si>
    <t>ITEM</t>
  </si>
  <si>
    <t>MATERIAL</t>
  </si>
  <si>
    <t>UNIDADE</t>
  </si>
  <si>
    <t>Álcool em gel 65% INPM, neutro/eucalipto, frasco com 500 g - 1ª qualidade</t>
  </si>
  <si>
    <t>frasco</t>
  </si>
  <si>
    <t>Galão</t>
  </si>
  <si>
    <t>Aromatizante de ambiente líquido, aerossol, frasco com 400 ml - 1ª qualidade</t>
  </si>
  <si>
    <t>unidade</t>
  </si>
  <si>
    <t>Aromatizante sólido para uso em vaso sanitário</t>
  </si>
  <si>
    <t>galão</t>
  </si>
  <si>
    <t>DESINFETANTE para uso geral bruto, com ação germicida, bactericida e fungicida, superconcentrado. Galão 5 L</t>
  </si>
  <si>
    <t>Detergente biodegradável para lavar louça, frasco 500 ml</t>
  </si>
  <si>
    <t>ESPONJA sintética, dupla face, um lado em espuma poliuretano e outro em fibra sintética abrasiva, dimensões 100 x 70 x 20 mm, com variação de +/- 10 mm. Embalagem com dados de identificação do produto e marca do fabricante.</t>
  </si>
  <si>
    <t>FLANELA, 100% algodão, branca para uso geral de 60 x 40 cm.</t>
  </si>
  <si>
    <t>Luvas de látex natural, tamanho P M,G, forrada, formato anatômico, palma antiderrapante, espessura 0,55 mm, cano longo</t>
  </si>
  <si>
    <t>par</t>
  </si>
  <si>
    <t>pacote</t>
  </si>
  <si>
    <t>Pano de chão, de saco alvejado especial 40x70, para limpeza de piso - cor branca.</t>
  </si>
  <si>
    <t>caixa</t>
  </si>
  <si>
    <t>Papel toalha Inter folhado, liso, na cor branca, com 02 (duas) dobras, medindo 23x21 cm, fardo com 05 pacotes contendo 1.000 folhas - 1ª qualidade</t>
  </si>
  <si>
    <t>fardo</t>
  </si>
  <si>
    <t>Sabão em barra neutro de 200 g, pacote com 05 unidades</t>
  </si>
  <si>
    <t>SABÃO EM PÓ, com tenso ativo biodegradável. Embalagem com 1 quilo, contendo dados do fabricante, data de fabricação, prazo de validade e composição química. O produto deverá ter registro no Ministério da Saúde.</t>
  </si>
  <si>
    <t>Sabonete líquido concentrado perfumado, com emoliente, galão com 05 litros</t>
  </si>
  <si>
    <t>Saco plástico para lixo, na cor preta, com capacidade para 100 LITROS, 07 micras, deverá estar de acordo com as normas da ABNT NBR 9190,9191, 9195, 14474 e 13056. As embalagens deverão ter todas as especificações.</t>
  </si>
  <si>
    <r>
      <t>CERA IMPERMEABILIZANTE ACRÍLICO de proteção e resistência prolongada a pisos laváveis e pisos com grande tráfego, com alto brilho, ANTIDERRAPANTE, concentração retrátil de 50%</t>
    </r>
    <r>
      <rPr>
        <b/>
        <sz val="8"/>
        <color rgb="FF000000"/>
        <rFont val="Calibri"/>
        <family val="2"/>
      </rPr>
      <t xml:space="preserve"> Incolor e brilhante</t>
    </r>
    <r>
      <rPr>
        <sz val="8"/>
        <color rgb="FF000000"/>
        <rFont val="Calibri"/>
        <family val="2"/>
      </rPr>
      <t>. (Galão de 5 litros)</t>
    </r>
  </si>
  <si>
    <t>UTENSÍLIOS</t>
  </si>
  <si>
    <t>QTD. ANUAL</t>
  </si>
  <si>
    <t>Balde em material plástico, polietileno de alta densidade, alta resistência a impacto, paredes e fundo reforçados, reforço no encaixe da alça,  capacidade 12 litros. Cor preta</t>
  </si>
  <si>
    <t>Desentupidor de Pia, feito em polipropileno e borracha. Aprox. 18cm x11,5cm, x11,5cm.</t>
  </si>
  <si>
    <t>Desentupidor de Vaso Sanitário, borracha entrusada bola, com cabo de madeira plastificado longo</t>
  </si>
  <si>
    <t>Dispensador para papel toalha interfolhas em plástico ABS</t>
  </si>
  <si>
    <t>Dispensador para sabonete líquido em plástico ABS, capacidade mínima do reservatório 800 ml</t>
  </si>
  <si>
    <t>Escova para lavar tecido modelo grande com cerdas de nylon rígidas, formato oval</t>
  </si>
  <si>
    <t>Espanador de pó, penas de aves. Com cabo de madeira.</t>
  </si>
  <si>
    <t>unidades</t>
  </si>
  <si>
    <t>Lixeira 100 L, Tipo balde, com alças nas laterais, na cor Preta, Material em plástico, com tampa basculante. Diâmetro: 51cm altura: 69cm</t>
  </si>
  <si>
    <t>Lixeira Basculante 60L/50 L, na cor marrom, adesivada para reciclagem de lixo orgânico, Formato quadrado, material plástico. Com tampa.</t>
  </si>
  <si>
    <t>Lixeira para escritório/ cesto para papéis, material em plástico/PVC, cor preta, sem rede, sem tela, sem tampa, e sem furo, capacidade 15 L. Material plástico.</t>
  </si>
  <si>
    <t>Pá coletora de lixo, de plástico, com cabo de 80 cm</t>
  </si>
  <si>
    <t>Rodo de plástico com perfil duplo, 40 cm de largura, com cabo em madeira e para limpeza de chão</t>
  </si>
  <si>
    <t>Rodo de plástico com perfil duplo, 60 cm de largura, com cabo em madeira - para limpeza de chão</t>
  </si>
  <si>
    <t>Suporte dispenser para copo descartável de água 180/200 ml - com capacidade mínima de 100 copos, suporte modelo poupa Copo.</t>
  </si>
  <si>
    <t>Vassoura de pêlo com 40 cm de largura, com cabo</t>
  </si>
  <si>
    <t>Vassoura de nylon de plástico com 40 cm de largura, com cabo</t>
  </si>
  <si>
    <t>Vassoura para vasculhar teto, SISAL, com cabo longo de 2 metros</t>
  </si>
  <si>
    <t>Aspirador de pó e líquidos profissional, capacidade mínima 50 litros, com mangueira, prolongadores reto, bocal para canto, bocal para estofado, bocal para estofado, filtro; 110/220 V</t>
  </si>
  <si>
    <t>Compressor para jato d’água – lavadora de alta pressão</t>
  </si>
  <si>
    <t>Enceradeira de grande porte, tipo Bandeirantes ou similar, descrição mínima: com escova 300 mm, motor elétrico 0,50 HP, tensão 110/220 V, capacidade operacional mínima 900 m², acompanha escova de nylon</t>
  </si>
  <si>
    <t>Placa Sinalizadora " Cuidado Piso Molhado" Tipo cavalete articulado Produzidas em polipropileno de alta resistência na cor amarela que representa atenção. Com o aviso impresso nos dois lados da placa.</t>
  </si>
  <si>
    <t>UNIFORMES ANUAL POR EMPREGADO</t>
  </si>
  <si>
    <t>Calça de segurança jeans/brim com elástico, confeccionada em algodão, cor azul marinho</t>
  </si>
  <si>
    <t>Camiseta pólo, tecido Malha Fria / Malha Piquet, manga curta, cor azul celeste</t>
  </si>
  <si>
    <t>Tênis de segurança, em couro / vaqueta relax, com cadarço, solado PU.</t>
  </si>
  <si>
    <t>Bota de polimérico termoplástico impermeável com forro, emborrachado, solado antiderrapante.</t>
  </si>
  <si>
    <t>Meias, padrão sport, tecido Algodão, cor preta / azul escuro / branca</t>
  </si>
  <si>
    <t>QUANTIDADE /ANO</t>
  </si>
  <si>
    <t>PAR</t>
  </si>
  <si>
    <t>VALOR TOTAL</t>
  </si>
  <si>
    <t>MÉDIA UNITÁRIA</t>
  </si>
  <si>
    <r>
      <t>Escada de abrir (em V),</t>
    </r>
    <r>
      <rPr>
        <b/>
        <sz val="8"/>
        <color rgb="FF000000"/>
        <rFont val="Calibri"/>
        <family val="2"/>
      </rPr>
      <t xml:space="preserve"> </t>
    </r>
    <r>
      <rPr>
        <sz val="8"/>
        <color rgb="FF000000"/>
        <rFont val="Calibri"/>
        <family val="2"/>
      </rPr>
      <t>em alumínio ENTRE 6 E 8 degraus, pés antiderrapantes, sapatas de borracha.</t>
    </r>
  </si>
  <si>
    <t>Vassourão com 40cm, com cabo</t>
  </si>
  <si>
    <t>Loção limpa vidros, 500ml</t>
  </si>
  <si>
    <t>Limpador istantâneo multiuso, 500ml</t>
  </si>
  <si>
    <t>Água sanitária com teor de cloro ativo entre 2,0 a 2,5% p/p - 1ª qualidade. Garrafão 5L</t>
  </si>
  <si>
    <t>Palha de aço, material aço carbono, abrasividade alta, aplicação limpeza em geral. PACOTE COM 8 UNIDADES</t>
  </si>
  <si>
    <t>Escovinha para vaso sanitário, plástico, nylon, com suporte</t>
  </si>
  <si>
    <t>KIT UNGER P/ LIMPEZA DE VIDRO</t>
  </si>
  <si>
    <t>LUSTRA MÓVEIS, Loção perfumada,  frasco com 500 ml</t>
  </si>
  <si>
    <t>DISPENSER PARA PROTETOR DE ASSENTO SANITÁRIO</t>
  </si>
  <si>
    <t>Mangueira plástica em poliéster reforçado com tela, com cumprimento mínimo de 100 m, com esguicho engate rápido, e suporte ³/4, COM CARRINHO PARA ENROLAR MANGUEIRA</t>
  </si>
  <si>
    <t>Carro Coletor de lixo 120 Litros com rodas, em plástico.</t>
  </si>
  <si>
    <t>Extensão elétrica  20 metros, com pino macho e fêmea. Com conectores compatíveis para uso dos demais equipamentos elétricos fornecidos pela empresa.</t>
  </si>
  <si>
    <t>COLETOR COPO PLÁSTICO, MATERIAL PVC- CLORETO DE POLIVINILA, ALTURA 70 CM, COR BRANCA, CARACTERÍSTICAS ADICIONAIS 1 BOCA ÁGUA E 1 BOCA CAFÉ, SUPORTE CHÃO CORPRETA, CAPACIDADE DE COPOS MÍNIMA 300 UM</t>
  </si>
  <si>
    <t>Suporte dispenser para copo descartável de café 50/80 ml - com capacidade mínima de 100 copos, suporte modelo poupa Copo.</t>
  </si>
  <si>
    <r>
      <t>Dispensador de papel higiênico</t>
    </r>
    <r>
      <rPr>
        <sz val="8"/>
        <color theme="1"/>
        <rFont val="Calibri"/>
        <family val="2"/>
      </rPr>
      <t xml:space="preserve"> para rolos de 300 metros</t>
    </r>
  </si>
  <si>
    <t>Papel higiênico macio, folha dupla, acabamento picotado, na cor branca, caixa com 8 rolos contendo 300 m cada</t>
  </si>
  <si>
    <t>Forro Protetor descartável para assento sanitário. Caixa c/ 40 unidades</t>
  </si>
  <si>
    <t>Saco plástico para lixo, na cor preta, com capacidade para 20 LITROS ,07 micras, deverá estar de acordo com as normas da ABNT NBR 9190,9191, 9195, 14474 e 13056. As embalagens deverão ter todas as especificações. Pacote com 100 unidades</t>
  </si>
  <si>
    <t>Crachá de identificação PVC, foto colorida e cordão</t>
  </si>
  <si>
    <t>VALOR TOTAL ANUAL</t>
  </si>
  <si>
    <t>VALOR TOTAL ANUAL POR SERVENTE</t>
  </si>
  <si>
    <t>VALOR MENSAL POR SERVENTE</t>
  </si>
  <si>
    <t xml:space="preserve">VALOR MENSAL </t>
  </si>
  <si>
    <t>VALOR MENSAL POR (5) SERVENTE</t>
  </si>
  <si>
    <t>VALOR MENSAL</t>
  </si>
  <si>
    <t>VALOR MENSAL POR (05) SERVENTE</t>
  </si>
  <si>
    <t>MOP  ÚMIDO</t>
  </si>
  <si>
    <r>
      <t xml:space="preserve">Equipamentos </t>
    </r>
    <r>
      <rPr>
        <b/>
        <sz val="9"/>
        <color rgb="FFFF0000"/>
        <rFont val="Calibri"/>
        <family val="2"/>
      </rPr>
      <t>(APENAS TAXA DEPRECIAÇÃO 10%)</t>
    </r>
    <r>
      <rPr>
        <b/>
        <sz val="9"/>
        <color indexed="8"/>
        <rFont val="Calibri"/>
        <family val="2"/>
      </rPr>
      <t xml:space="preserve"> </t>
    </r>
  </si>
  <si>
    <t>VALOR MENSAL DA TAXA DE DEPRECIAÇÃO</t>
  </si>
  <si>
    <t>DEPRECIAÇÃO ANUAL 10%</t>
  </si>
  <si>
    <t>EQUIPAMENTOS - DEPRECIAÇÃO 10% A.A.</t>
  </si>
  <si>
    <t>DEDETIZAÇÃO 2X a.a.</t>
  </si>
  <si>
    <t>Limpeza e Conservação</t>
  </si>
  <si>
    <t>metro quadrado</t>
  </si>
  <si>
    <t>VALOR UNITÁRIO</t>
  </si>
  <si>
    <t>PLANILHA DE CUSTOS E FORMAÇÃO DE PREÇOS - SR/DPF/SE - COM PERICULOSIDADE</t>
  </si>
  <si>
    <r>
      <t xml:space="preserve">Aviso Prévio Trabalhado. </t>
    </r>
    <r>
      <rPr>
        <b/>
        <sz val="9"/>
        <color rgb="FFFF0000"/>
        <rFont val="Calibri"/>
        <family val="2"/>
      </rPr>
      <t>O APT DEVERÁ SER ZERADO NO SEGUNDO ANO.</t>
    </r>
  </si>
  <si>
    <t>Valor Mensal dos Serviços (VINTE E CINCO MIL TREZENTOS E TRINTA E CINCO REAIS E SESSENTA CENTAVOS)</t>
  </si>
  <si>
    <r>
      <t xml:space="preserve">PREÇO MENSAL UNITÁRIO POR M² (metro quadrado) - </t>
    </r>
    <r>
      <rPr>
        <b/>
        <sz val="9"/>
        <color rgb="FFFF0000"/>
        <rFont val="Calibri"/>
        <family val="2"/>
        <scheme val="minor"/>
      </rPr>
      <t>ÁREA INTERNA</t>
    </r>
  </si>
  <si>
    <t>(Fórmulas exemplificativas de cálculo para área interna - alíneas “a” do subitem 3.1. do Anexo VI-B da IN 05/2017; para as demais alíneas, deverão ser incluídos novos campos na planilha com a metragem adequada).</t>
  </si>
  <si>
    <t>Mão de Obra</t>
  </si>
  <si>
    <t>(1) Produtividade (1/m2)</t>
  </si>
  <si>
    <t>(2) Preço Homem-Mês (R$)</t>
  </si>
  <si>
    <t>(1x2) Subtotal (R$/M2)</t>
  </si>
  <si>
    <t>Servente</t>
  </si>
  <si>
    <t>Total</t>
  </si>
  <si>
    <t>1. Divisão de 1 (servente) pela metragem (800)</t>
  </si>
  <si>
    <r>
      <t xml:space="preserve">PREÇO MENSAL UNITÁRIO POR M² (metro quadrado) - </t>
    </r>
    <r>
      <rPr>
        <b/>
        <sz val="9"/>
        <color rgb="FFFF0000"/>
        <rFont val="Calibri"/>
        <family val="2"/>
        <scheme val="minor"/>
      </rPr>
      <t>ÁREA EXTERNA</t>
    </r>
  </si>
  <si>
    <t>(Fórmulas exemplificativas de cálculo para área interna - alíneas “A” do subitem 3.2. do Anexo VI-B da IN 05/2017; para as demais alíneas, deverão ser incluídos novos campos na planilha com a metragem adequada).</t>
  </si>
  <si>
    <t>1. Divisão de 1 (servente) pela metragem (1800)</t>
  </si>
  <si>
    <r>
      <t xml:space="preserve">PREÇO MENSAL UNITÁRIO POR M² (metro quadrado) - </t>
    </r>
    <r>
      <rPr>
        <b/>
        <sz val="9"/>
        <color rgb="FFFF0000"/>
        <rFont val="Calibri"/>
        <family val="2"/>
        <scheme val="minor"/>
      </rPr>
      <t>ESQUADRIA EXTERNA</t>
    </r>
  </si>
  <si>
    <t>(Fórmulas exemplificativas de cálculo para área interna - alíneas “B” do subitem 3.3. do Anexo VI-B da IN 05/2017; para as demais alíneas, deverão ser incluídos novos campos na planilha com a metragem adequada).</t>
  </si>
  <si>
    <t>(2) Frequência no Mês (horas)</t>
  </si>
  <si>
    <t>(3)
JORNADA DE TRABALHO NO MÊS (HORAS)</t>
  </si>
  <si>
    <t xml:space="preserve">(4)
Ki=(1x2x3)
</t>
  </si>
  <si>
    <t>(5)
PREÇO HOMEM-MÊS
(R$)</t>
  </si>
  <si>
    <t xml:space="preserve">(4x5)
SUB-
TOTAL
(R$/M²)
</t>
  </si>
  <si>
    <t>1. Divisão de 1 (servente) pela metragem (300)</t>
  </si>
  <si>
    <t>2. Considerando 2 dias de trabalho de 8h</t>
  </si>
  <si>
    <t>3. Divisão de 1 (servente) pelo número de horas trabalhasdas por mês (188,76, que é um número definido pela IN 05/2017)</t>
  </si>
  <si>
    <t>4. Multiplicar 1x2x3 (produtividade x frequência x jornada)</t>
  </si>
  <si>
    <t>5. Multiplica o 4x5</t>
  </si>
  <si>
    <r>
      <t>6. Resultado do valor do por m</t>
    </r>
    <r>
      <rPr>
        <vertAlign val="super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>limpo</t>
    </r>
  </si>
  <si>
    <t>TIPO</t>
  </si>
  <si>
    <t>METRAGEM</t>
  </si>
  <si>
    <t>VALOR M2 - MPOG</t>
  </si>
  <si>
    <t>TOTAL MPOG</t>
  </si>
  <si>
    <t>VALOR SRPFSE</t>
  </si>
  <si>
    <t>TOTAL PF</t>
  </si>
  <si>
    <t>Área Interna</t>
  </si>
  <si>
    <t>Área Externa</t>
  </si>
  <si>
    <t>Esquadrias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</si>
</sst>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0.0000"/>
    <numFmt numFmtId="168" formatCode="_-* #,##0.0000_-;\-* #,##0.0000_-;_-* &quot;-&quot;????_-;_-@_-"/>
    <numFmt numFmtId="169" formatCode="_-&quot;R$&quot;\ * #,##0.000000_-;\-&quot;R$&quot;\ * #,##0.000000_-;_-&quot;R$&quot;\ 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name val="Calibri"/>
      <family val="2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9"/>
      <color rgb="FFFF0000"/>
      <name val="Calibri"/>
      <family val="2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indexed="81"/>
      <name val="Segoe UI"/>
      <family val="2"/>
    </font>
    <font>
      <vertAlign val="superscript"/>
      <sz val="9"/>
      <color theme="1"/>
      <name val="Calibri"/>
      <family val="2"/>
    </font>
    <font>
      <vertAlign val="superscript"/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1"/>
      <name val="Segoe UI"/>
      <charset val="1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8"/>
      <color rgb="FF00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rgb="FFFF0000"/>
      <name val="Calibri"/>
      <family val="2"/>
    </font>
    <font>
      <b/>
      <sz val="9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0">
    <xf numFmtId="0" fontId="0" fillId="0" borderId="0" xfId="0"/>
    <xf numFmtId="0" fontId="5" fillId="0" borderId="0" xfId="0" applyFont="1" applyAlignment="1" applyProtection="1">
      <alignment vertical="center"/>
    </xf>
    <xf numFmtId="0" fontId="6" fillId="0" borderId="0" xfId="0" applyFont="1"/>
    <xf numFmtId="0" fontId="5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5" fillId="0" borderId="2" xfId="0" applyFont="1" applyFill="1" applyBorder="1" applyAlignment="1" applyProtection="1">
      <alignment vertical="center" wrapText="1"/>
    </xf>
    <xf numFmtId="49" fontId="5" fillId="0" borderId="2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8" fillId="0" borderId="1" xfId="0" applyFont="1" applyFill="1" applyBorder="1" applyProtection="1"/>
    <xf numFmtId="0" fontId="8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Protection="1"/>
    <xf numFmtId="0" fontId="8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  <protection locked="0"/>
    </xf>
    <xf numFmtId="164" fontId="8" fillId="0" borderId="1" xfId="2" applyFont="1" applyBorder="1" applyAlignment="1" applyProtection="1">
      <alignment horizontal="center" vertical="center" wrapText="1"/>
      <protection locked="0"/>
    </xf>
    <xf numFmtId="14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Protection="1"/>
    <xf numFmtId="0" fontId="9" fillId="3" borderId="1" xfId="0" applyFont="1" applyFill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164" fontId="8" fillId="0" borderId="1" xfId="2" applyFont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164" fontId="8" fillId="0" borderId="1" xfId="2" applyFont="1" applyFill="1" applyBorder="1" applyAlignment="1" applyProtection="1">
      <alignment horizontal="right" vertical="center" wrapText="1"/>
      <protection locked="0"/>
    </xf>
    <xf numFmtId="9" fontId="8" fillId="0" borderId="0" xfId="0" applyNumberFormat="1" applyFont="1" applyProtection="1">
      <protection locked="0"/>
    </xf>
    <xf numFmtId="164" fontId="8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9" fillId="0" borderId="0" xfId="0" applyFont="1" applyBorder="1" applyAlignment="1" applyProtection="1">
      <alignment horizontal="center"/>
      <protection locked="0"/>
    </xf>
    <xf numFmtId="0" fontId="8" fillId="0" borderId="1" xfId="0" applyFont="1" applyFill="1" applyBorder="1" applyProtection="1">
      <protection locked="0"/>
    </xf>
    <xf numFmtId="0" fontId="8" fillId="0" borderId="1" xfId="0" applyFont="1" applyFill="1" applyBorder="1" applyAlignment="1" applyProtection="1">
      <protection locked="0"/>
    </xf>
    <xf numFmtId="164" fontId="8" fillId="0" borderId="1" xfId="2" applyFont="1" applyFill="1" applyBorder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2" fontId="8" fillId="0" borderId="0" xfId="0" applyNumberFormat="1" applyFont="1" applyFill="1" applyProtection="1">
      <protection locked="0"/>
    </xf>
    <xf numFmtId="0" fontId="4" fillId="0" borderId="1" xfId="0" applyFont="1" applyFill="1" applyBorder="1" applyAlignment="1" applyProtection="1">
      <alignment horizontal="center"/>
    </xf>
    <xf numFmtId="10" fontId="8" fillId="0" borderId="1" xfId="10" applyNumberFormat="1" applyFont="1" applyBorder="1" applyAlignment="1" applyProtection="1">
      <alignment horizontal="center" vertical="center"/>
      <protection locked="0"/>
    </xf>
    <xf numFmtId="4" fontId="6" fillId="0" borderId="0" xfId="0" applyNumberFormat="1" applyFont="1" applyBorder="1" applyProtection="1">
      <protection locked="0"/>
    </xf>
    <xf numFmtId="0" fontId="9" fillId="0" borderId="0" xfId="0" applyFont="1" applyFill="1" applyBorder="1" applyAlignment="1" applyProtection="1">
      <alignment horizontal="center" vertical="center"/>
    </xf>
    <xf numFmtId="164" fontId="9" fillId="0" borderId="0" xfId="2" applyFont="1" applyFill="1" applyBorder="1" applyAlignment="1" applyProtection="1">
      <alignment horizontal="right"/>
      <protection locked="0"/>
    </xf>
    <xf numFmtId="10" fontId="8" fillId="0" borderId="1" xfId="10" applyNumberFormat="1" applyFont="1" applyFill="1" applyBorder="1" applyAlignment="1" applyProtection="1">
      <alignment horizontal="center" vertical="center"/>
      <protection locked="0"/>
    </xf>
    <xf numFmtId="44" fontId="6" fillId="0" borderId="1" xfId="1" applyFont="1" applyFill="1" applyBorder="1" applyAlignment="1">
      <alignment vertical="center"/>
    </xf>
    <xf numFmtId="14" fontId="10" fillId="0" borderId="1" xfId="0" applyNumberFormat="1" applyFont="1" applyFill="1" applyBorder="1" applyAlignment="1" applyProtection="1">
      <alignment horizontal="center"/>
      <protection locked="0"/>
    </xf>
    <xf numFmtId="0" fontId="9" fillId="4" borderId="1" xfId="0" applyFont="1" applyFill="1" applyBorder="1" applyAlignment="1" applyProtection="1">
      <alignment horizontal="center"/>
    </xf>
    <xf numFmtId="10" fontId="8" fillId="0" borderId="1" xfId="18" applyNumberFormat="1" applyFont="1" applyBorder="1" applyAlignment="1" applyProtection="1">
      <alignment horizontal="center" vertical="center"/>
      <protection locked="0"/>
    </xf>
    <xf numFmtId="0" fontId="6" fillId="0" borderId="0" xfId="0" applyFont="1" applyFill="1"/>
    <xf numFmtId="44" fontId="6" fillId="0" borderId="0" xfId="1" applyFont="1"/>
    <xf numFmtId="44" fontId="6" fillId="0" borderId="0" xfId="0" applyNumberFormat="1" applyFont="1"/>
    <xf numFmtId="0" fontId="9" fillId="0" borderId="1" xfId="0" applyFont="1" applyBorder="1" applyAlignment="1" applyProtection="1">
      <alignment horizontal="center" vertical="center" wrapText="1"/>
    </xf>
    <xf numFmtId="44" fontId="6" fillId="0" borderId="1" xfId="1" applyFont="1" applyBorder="1" applyAlignment="1">
      <alignment horizontal="center" vertical="center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/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11" fillId="0" borderId="1" xfId="0" applyFont="1" applyBorder="1" applyAlignment="1">
      <alignment horizont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/>
    </xf>
    <xf numFmtId="0" fontId="9" fillId="3" borderId="1" xfId="0" applyFont="1" applyFill="1" applyBorder="1" applyAlignment="1" applyProtection="1">
      <alignment horizontal="center" vertical="center"/>
    </xf>
    <xf numFmtId="1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Protection="1">
      <protection locked="0"/>
    </xf>
    <xf numFmtId="0" fontId="13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10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8" fillId="0" borderId="0" xfId="0" applyFont="1" applyFill="1" applyAlignment="1" applyProtection="1">
      <alignment horizontal="center"/>
      <protection locked="0"/>
    </xf>
    <xf numFmtId="44" fontId="6" fillId="0" borderId="1" xfId="1" applyFont="1" applyFill="1" applyBorder="1" applyAlignment="1">
      <alignment horizontal="center"/>
    </xf>
    <xf numFmtId="164" fontId="8" fillId="0" borderId="1" xfId="2" applyFont="1" applyBorder="1" applyAlignment="1" applyProtection="1">
      <alignment horizontal="center" vertical="center"/>
      <protection locked="0"/>
    </xf>
    <xf numFmtId="44" fontId="6" fillId="0" borderId="1" xfId="1" applyNumberFormat="1" applyFont="1" applyFill="1" applyBorder="1" applyAlignment="1">
      <alignment horizontal="center"/>
    </xf>
    <xf numFmtId="164" fontId="5" fillId="0" borderId="1" xfId="2" applyFont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/>
    </xf>
    <xf numFmtId="164" fontId="13" fillId="0" borderId="1" xfId="0" applyNumberFormat="1" applyFont="1" applyBorder="1" applyAlignment="1">
      <alignment horizontal="justify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3" fontId="6" fillId="0" borderId="9" xfId="0" applyNumberFormat="1" applyFont="1" applyBorder="1" applyAlignment="1">
      <alignment horizontal="center" vertical="center" wrapText="1"/>
    </xf>
    <xf numFmtId="44" fontId="13" fillId="0" borderId="1" xfId="1" applyFont="1" applyBorder="1" applyAlignment="1">
      <alignment horizontal="justify" vertical="center" wrapText="1"/>
    </xf>
    <xf numFmtId="0" fontId="8" fillId="0" borderId="7" xfId="0" applyFont="1" applyFill="1" applyBorder="1" applyAlignment="1" applyProtection="1"/>
    <xf numFmtId="0" fontId="6" fillId="0" borderId="0" xfId="0" applyFont="1" applyBorder="1" applyProtection="1"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left" vertical="center" wrapText="1"/>
    </xf>
    <xf numFmtId="4" fontId="11" fillId="0" borderId="1" xfId="0" applyNumberFormat="1" applyFont="1" applyBorder="1" applyAlignment="1" applyProtection="1">
      <alignment horizontal="center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3" fontId="9" fillId="0" borderId="1" xfId="0" applyNumberFormat="1" applyFont="1" applyBorder="1" applyAlignment="1" applyProtection="1">
      <alignment horizontal="center" vertical="center"/>
    </xf>
    <xf numFmtId="43" fontId="13" fillId="0" borderId="1" xfId="0" applyNumberFormat="1" applyFont="1" applyBorder="1" applyAlignment="1">
      <alignment horizontal="center" vertical="center" wrapText="1"/>
    </xf>
    <xf numFmtId="43" fontId="14" fillId="2" borderId="1" xfId="0" applyNumberFormat="1" applyFont="1" applyFill="1" applyBorder="1" applyAlignment="1">
      <alignment horizontal="center" vertical="center" wrapText="1"/>
    </xf>
    <xf numFmtId="43" fontId="9" fillId="2" borderId="1" xfId="0" applyNumberFormat="1" applyFont="1" applyFill="1" applyBorder="1" applyAlignment="1" applyProtection="1">
      <alignment horizontal="center" vertical="center"/>
    </xf>
    <xf numFmtId="164" fontId="9" fillId="2" borderId="1" xfId="2" applyFont="1" applyFill="1" applyBorder="1" applyAlignment="1" applyProtection="1">
      <alignment horizontal="right" vertical="center" wrapText="1"/>
      <protection locked="0"/>
    </xf>
    <xf numFmtId="43" fontId="13" fillId="0" borderId="1" xfId="0" applyNumberFormat="1" applyFont="1" applyBorder="1" applyAlignment="1">
      <alignment horizontal="justify" vertical="center" wrapText="1"/>
    </xf>
    <xf numFmtId="164" fontId="9" fillId="2" borderId="1" xfId="2" applyFont="1" applyFill="1" applyBorder="1" applyAlignment="1" applyProtection="1">
      <alignment horizontal="right"/>
      <protection locked="0"/>
    </xf>
    <xf numFmtId="43" fontId="14" fillId="2" borderId="1" xfId="0" applyNumberFormat="1" applyFont="1" applyFill="1" applyBorder="1" applyAlignment="1">
      <alignment horizontal="justify" vertical="center" wrapText="1"/>
    </xf>
    <xf numFmtId="10" fontId="9" fillId="0" borderId="1" xfId="10" applyNumberFormat="1" applyFont="1" applyFill="1" applyBorder="1" applyAlignment="1" applyProtection="1">
      <alignment horizontal="center" vertical="center"/>
      <protection locked="0"/>
    </xf>
    <xf numFmtId="164" fontId="9" fillId="2" borderId="1" xfId="2" applyFont="1" applyFill="1" applyBorder="1" applyAlignment="1" applyProtection="1">
      <alignment horizontal="center" vertical="center"/>
      <protection locked="0"/>
    </xf>
    <xf numFmtId="1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4" fontId="13" fillId="0" borderId="1" xfId="1" applyFont="1" applyBorder="1" applyAlignment="1">
      <alignment horizontal="center" vertical="center" wrapText="1"/>
    </xf>
    <xf numFmtId="44" fontId="14" fillId="2" borderId="1" xfId="0" applyNumberFormat="1" applyFont="1" applyFill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/>
    </xf>
    <xf numFmtId="44" fontId="13" fillId="0" borderId="1" xfId="0" applyNumberFormat="1" applyFont="1" applyBorder="1" applyAlignment="1">
      <alignment horizontal="center" vertical="center" wrapText="1"/>
    </xf>
    <xf numFmtId="44" fontId="14" fillId="2" borderId="1" xfId="0" applyNumberFormat="1" applyFont="1" applyFill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10" fontId="13" fillId="0" borderId="1" xfId="18" applyNumberFormat="1" applyFont="1" applyBorder="1" applyAlignment="1">
      <alignment horizontal="center" vertical="center" wrapText="1"/>
    </xf>
    <xf numFmtId="0" fontId="8" fillId="0" borderId="0" xfId="0" applyFont="1" applyAlignment="1" applyProtection="1"/>
    <xf numFmtId="0" fontId="11" fillId="7" borderId="10" xfId="1" applyNumberFormat="1" applyFont="1" applyFill="1" applyBorder="1"/>
    <xf numFmtId="0" fontId="8" fillId="0" borderId="0" xfId="0" applyFont="1" applyFill="1" applyProtection="1"/>
    <xf numFmtId="0" fontId="6" fillId="0" borderId="0" xfId="0" applyFont="1" applyFill="1" applyBorder="1" applyProtection="1">
      <protection locked="0"/>
    </xf>
    <xf numFmtId="44" fontId="11" fillId="0" borderId="0" xfId="0" applyNumberFormat="1" applyFont="1" applyFill="1" applyBorder="1"/>
    <xf numFmtId="44" fontId="13" fillId="0" borderId="1" xfId="0" applyNumberFormat="1" applyFont="1" applyBorder="1" applyAlignment="1">
      <alignment horizontal="justify" vertical="center" wrapText="1"/>
    </xf>
    <xf numFmtId="0" fontId="14" fillId="0" borderId="1" xfId="0" applyFont="1" applyBorder="1" applyAlignment="1">
      <alignment vertical="center" wrapText="1"/>
    </xf>
    <xf numFmtId="44" fontId="6" fillId="0" borderId="1" xfId="1" applyFont="1" applyBorder="1"/>
    <xf numFmtId="44" fontId="13" fillId="4" borderId="1" xfId="1" applyFont="1" applyFill="1" applyBorder="1" applyAlignment="1">
      <alignment horizontal="justify" vertical="center" wrapText="1"/>
    </xf>
    <xf numFmtId="44" fontId="14" fillId="2" borderId="1" xfId="1" applyFont="1" applyFill="1" applyBorder="1" applyAlignment="1">
      <alignment horizontal="justify" vertical="center" wrapText="1"/>
    </xf>
    <xf numFmtId="10" fontId="5" fillId="5" borderId="1" xfId="10" applyNumberFormat="1" applyFont="1" applyFill="1" applyBorder="1" applyAlignment="1" applyProtection="1">
      <alignment horizontal="center" vertical="center"/>
      <protection locked="0"/>
    </xf>
    <xf numFmtId="10" fontId="13" fillId="5" borderId="1" xfId="0" applyNumberFormat="1" applyFont="1" applyFill="1" applyBorder="1" applyAlignment="1">
      <alignment horizontal="center" vertical="center" wrapText="1"/>
    </xf>
    <xf numFmtId="44" fontId="22" fillId="8" borderId="1" xfId="0" applyNumberFormat="1" applyFont="1" applyFill="1" applyBorder="1" applyAlignment="1">
      <alignment horizontal="justify" vertical="center" wrapText="1"/>
    </xf>
    <xf numFmtId="0" fontId="24" fillId="0" borderId="0" xfId="0" applyFont="1"/>
    <xf numFmtId="0" fontId="27" fillId="3" borderId="1" xfId="0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 wrapText="1"/>
    </xf>
    <xf numFmtId="0" fontId="27" fillId="9" borderId="3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10" borderId="3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horizontal="justify" vertical="center" wrapText="1"/>
    </xf>
    <xf numFmtId="0" fontId="26" fillId="10" borderId="1" xfId="0" applyFont="1" applyFill="1" applyBorder="1" applyAlignment="1">
      <alignment horizontal="center" vertical="center" wrapText="1"/>
    </xf>
    <xf numFmtId="0" fontId="23" fillId="10" borderId="1" xfId="0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vertical="center" wrapText="1"/>
    </xf>
    <xf numFmtId="0" fontId="25" fillId="10" borderId="1" xfId="0" applyFont="1" applyFill="1" applyBorder="1" applyAlignment="1">
      <alignment horizontal="justify" vertical="center"/>
    </xf>
    <xf numFmtId="0" fontId="27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justify" vertical="center" wrapText="1"/>
    </xf>
    <xf numFmtId="0" fontId="27" fillId="10" borderId="1" xfId="0" applyFont="1" applyFill="1" applyBorder="1" applyAlignment="1">
      <alignment horizontal="center" vertical="center" wrapText="1"/>
    </xf>
    <xf numFmtId="0" fontId="26" fillId="10" borderId="1" xfId="0" applyFont="1" applyFill="1" applyBorder="1" applyAlignment="1">
      <alignment horizontal="justify" vertical="center" wrapText="1"/>
    </xf>
    <xf numFmtId="0" fontId="26" fillId="10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justify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44" fontId="24" fillId="11" borderId="1" xfId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justify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justify" vertical="center" wrapText="1"/>
    </xf>
    <xf numFmtId="0" fontId="25" fillId="0" borderId="1" xfId="0" applyFont="1" applyFill="1" applyBorder="1" applyAlignment="1">
      <alignment horizontal="center" vertical="center"/>
    </xf>
    <xf numFmtId="44" fontId="24" fillId="11" borderId="9" xfId="1" applyFont="1" applyFill="1" applyBorder="1" applyAlignment="1">
      <alignment horizontal="center" vertical="center"/>
    </xf>
    <xf numFmtId="44" fontId="21" fillId="2" borderId="10" xfId="0" applyNumberFormat="1" applyFont="1" applyFill="1" applyBorder="1"/>
    <xf numFmtId="0" fontId="26" fillId="0" borderId="9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44" fontId="21" fillId="2" borderId="13" xfId="0" applyNumberFormat="1" applyFont="1" applyFill="1" applyBorder="1"/>
    <xf numFmtId="0" fontId="24" fillId="0" borderId="9" xfId="0" applyFont="1" applyBorder="1"/>
    <xf numFmtId="0" fontId="24" fillId="0" borderId="9" xfId="0" applyFont="1" applyBorder="1" applyAlignment="1">
      <alignment horizontal="center"/>
    </xf>
    <xf numFmtId="0" fontId="28" fillId="0" borderId="9" xfId="0" applyFont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/>
    </xf>
    <xf numFmtId="44" fontId="21" fillId="2" borderId="10" xfId="0" applyNumberFormat="1" applyFont="1" applyFill="1" applyBorder="1" applyAlignment="1">
      <alignment horizontal="center" vertical="center"/>
    </xf>
    <xf numFmtId="44" fontId="29" fillId="0" borderId="10" xfId="0" applyNumberFormat="1" applyFont="1" applyBorder="1"/>
    <xf numFmtId="44" fontId="21" fillId="0" borderId="10" xfId="0" applyNumberFormat="1" applyFont="1" applyBorder="1"/>
    <xf numFmtId="0" fontId="9" fillId="0" borderId="1" xfId="0" applyFont="1" applyFill="1" applyBorder="1" applyProtection="1">
      <protection locked="0"/>
    </xf>
    <xf numFmtId="164" fontId="10" fillId="0" borderId="1" xfId="2" applyFont="1" applyFill="1" applyBorder="1" applyAlignment="1" applyProtection="1">
      <alignment horizontal="right"/>
      <protection locked="0"/>
    </xf>
    <xf numFmtId="0" fontId="31" fillId="9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28" fillId="11" borderId="9" xfId="0" applyFont="1" applyFill="1" applyBorder="1" applyAlignment="1">
      <alignment horizontal="center" vertical="center"/>
    </xf>
    <xf numFmtId="0" fontId="28" fillId="11" borderId="1" xfId="0" applyFont="1" applyFill="1" applyBorder="1" applyAlignment="1">
      <alignment horizontal="center" vertical="center"/>
    </xf>
    <xf numFmtId="44" fontId="21" fillId="2" borderId="1" xfId="0" applyNumberFormat="1" applyFont="1" applyFill="1" applyBorder="1"/>
    <xf numFmtId="44" fontId="30" fillId="12" borderId="1" xfId="0" applyNumberFormat="1" applyFont="1" applyFill="1" applyBorder="1" applyAlignment="1">
      <alignment horizontal="center" vertical="center"/>
    </xf>
    <xf numFmtId="44" fontId="21" fillId="3" borderId="1" xfId="0" applyNumberFormat="1" applyFont="1" applyFill="1" applyBorder="1"/>
    <xf numFmtId="44" fontId="21" fillId="4" borderId="1" xfId="0" applyNumberFormat="1" applyFont="1" applyFill="1" applyBorder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/>
    </xf>
    <xf numFmtId="0" fontId="9" fillId="0" borderId="1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 vertical="center"/>
    </xf>
    <xf numFmtId="0" fontId="9" fillId="4" borderId="6" xfId="0" applyFont="1" applyFill="1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/>
    </xf>
    <xf numFmtId="0" fontId="18" fillId="4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8" fillId="0" borderId="7" xfId="0" applyFont="1" applyBorder="1" applyAlignment="1" applyProtection="1">
      <alignment horizontal="left"/>
    </xf>
    <xf numFmtId="0" fontId="9" fillId="3" borderId="8" xfId="0" applyFont="1" applyFill="1" applyBorder="1" applyAlignment="1" applyProtection="1">
      <alignment horizontal="center"/>
    </xf>
    <xf numFmtId="0" fontId="8" fillId="0" borderId="0" xfId="0" applyFont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0" fontId="11" fillId="3" borderId="0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4" borderId="0" xfId="0" applyFont="1" applyFill="1" applyAlignment="1" applyProtection="1">
      <alignment horizontal="center"/>
    </xf>
    <xf numFmtId="0" fontId="14" fillId="3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8" fillId="6" borderId="0" xfId="0" applyFont="1" applyFill="1" applyAlignment="1" applyProtection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 applyProtection="1">
      <alignment horizontal="left"/>
    </xf>
    <xf numFmtId="0" fontId="9" fillId="3" borderId="0" xfId="0" applyFont="1" applyFill="1" applyAlignment="1" applyProtection="1">
      <alignment horizontal="center"/>
    </xf>
    <xf numFmtId="0" fontId="8" fillId="0" borderId="0" xfId="0" applyFont="1" applyFill="1" applyBorder="1" applyAlignment="1" applyProtection="1">
      <alignment horizontal="left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29" fillId="0" borderId="16" xfId="0" applyFont="1" applyBorder="1" applyAlignment="1">
      <alignment horizontal="center"/>
    </xf>
    <xf numFmtId="0" fontId="29" fillId="0" borderId="18" xfId="0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8" fillId="11" borderId="1" xfId="0" applyFont="1" applyFill="1" applyBorder="1" applyAlignment="1">
      <alignment horizontal="center" vertical="center"/>
    </xf>
    <xf numFmtId="0" fontId="21" fillId="0" borderId="9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30" fillId="12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/>
    </xf>
    <xf numFmtId="166" fontId="6" fillId="0" borderId="0" xfId="0" applyNumberFormat="1" applyFont="1"/>
    <xf numFmtId="43" fontId="6" fillId="0" borderId="0" xfId="0" applyNumberFormat="1" applyFont="1" applyBorder="1"/>
    <xf numFmtId="43" fontId="6" fillId="0" borderId="0" xfId="0" applyNumberFormat="1" applyFont="1"/>
    <xf numFmtId="167" fontId="6" fillId="0" borderId="0" xfId="18" applyNumberFormat="1" applyFont="1"/>
    <xf numFmtId="168" fontId="6" fillId="0" borderId="0" xfId="0" applyNumberFormat="1" applyFont="1"/>
    <xf numFmtId="10" fontId="6" fillId="0" borderId="0" xfId="18" applyNumberFormat="1" applyFont="1"/>
    <xf numFmtId="2" fontId="6" fillId="0" borderId="0" xfId="0" applyNumberFormat="1" applyFont="1"/>
    <xf numFmtId="167" fontId="6" fillId="0" borderId="0" xfId="0" applyNumberFormat="1" applyFont="1"/>
    <xf numFmtId="0" fontId="11" fillId="0" borderId="6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4" fontId="11" fillId="2" borderId="1" xfId="1" applyFont="1" applyFill="1" applyBorder="1"/>
    <xf numFmtId="44" fontId="11" fillId="5" borderId="1" xfId="0" applyNumberFormat="1" applyFont="1" applyFill="1" applyBorder="1"/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1" fillId="4" borderId="0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 vertical="center" wrapText="1"/>
    </xf>
    <xf numFmtId="0" fontId="11" fillId="13" borderId="19" xfId="0" applyFont="1" applyFill="1" applyBorder="1" applyAlignment="1">
      <alignment horizontal="center" vertical="center" wrapText="1"/>
    </xf>
    <xf numFmtId="0" fontId="11" fillId="13" borderId="8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9" fontId="6" fillId="0" borderId="1" xfId="1" applyNumberFormat="1" applyFont="1" applyBorder="1"/>
    <xf numFmtId="44" fontId="11" fillId="0" borderId="1" xfId="0" applyNumberFormat="1" applyFont="1" applyFill="1" applyBorder="1"/>
    <xf numFmtId="44" fontId="11" fillId="5" borderId="1" xfId="1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2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4" fontId="6" fillId="0" borderId="1" xfId="1" applyNumberFormat="1" applyFont="1" applyBorder="1" applyAlignment="1">
      <alignment horizontal="center"/>
    </xf>
    <xf numFmtId="44" fontId="11" fillId="0" borderId="1" xfId="1" applyFont="1" applyFill="1" applyBorder="1"/>
    <xf numFmtId="44" fontId="6" fillId="0" borderId="1" xfId="0" applyNumberFormat="1" applyFont="1" applyBorder="1"/>
    <xf numFmtId="44" fontId="6" fillId="0" borderId="1" xfId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44" fontId="11" fillId="2" borderId="1" xfId="0" applyNumberFormat="1" applyFont="1" applyFill="1" applyBorder="1"/>
    <xf numFmtId="44" fontId="11" fillId="4" borderId="1" xfId="0" applyNumberFormat="1" applyFont="1" applyFill="1" applyBorder="1"/>
    <xf numFmtId="44" fontId="14" fillId="0" borderId="1" xfId="0" applyNumberFormat="1" applyFont="1" applyBorder="1" applyAlignment="1">
      <alignment horizontal="justify" vertical="center" wrapText="1"/>
    </xf>
  </cellXfs>
  <cellStyles count="19">
    <cellStyle name="Moeda" xfId="1" builtinId="4"/>
    <cellStyle name="Moeda 2" xfId="3"/>
    <cellStyle name="Moeda 2 2" xfId="4"/>
    <cellStyle name="Moeda 3" xfId="5"/>
    <cellStyle name="Moeda 4" xfId="6"/>
    <cellStyle name="Moeda 5" xfId="2"/>
    <cellStyle name="Normal" xfId="0" builtinId="0"/>
    <cellStyle name="Normal 2" xfId="7"/>
    <cellStyle name="Normal 3" xfId="8"/>
    <cellStyle name="Porcentagem" xfId="18" builtinId="5"/>
    <cellStyle name="Porcentagem 2" xfId="9"/>
    <cellStyle name="Porcentagem 2 2" xfId="10"/>
    <cellStyle name="Porcentagem 3" xfId="11"/>
    <cellStyle name="Porcentagem 3 2" xfId="12"/>
    <cellStyle name="Separador de milhares 2" xfId="13"/>
    <cellStyle name="Separador de milhares 2 2" xfId="14"/>
    <cellStyle name="Separador de milhares 3" xfId="15"/>
    <cellStyle name="Separador de milhares 3 2" xfId="16"/>
    <cellStyle name="Vírgula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7"/>
  <sheetViews>
    <sheetView tabSelected="1" topLeftCell="A177" workbookViewId="0">
      <selection activeCell="H194" sqref="H194"/>
    </sheetView>
  </sheetViews>
  <sheetFormatPr defaultRowHeight="12" x14ac:dyDescent="0.2"/>
  <cols>
    <col min="1" max="1" width="17.28515625" style="2" customWidth="1"/>
    <col min="2" max="2" width="58.28515625" style="2" customWidth="1"/>
    <col min="3" max="3" width="20.7109375" style="2" customWidth="1"/>
    <col min="4" max="4" width="16.28515625" style="2" bestFit="1" customWidth="1"/>
    <col min="5" max="5" width="13.28515625" style="2" bestFit="1" customWidth="1"/>
    <col min="6" max="6" width="16" style="2" hidden="1" customWidth="1"/>
    <col min="7" max="7" width="11.28515625" style="2" bestFit="1" customWidth="1"/>
    <col min="8" max="8" width="16" style="2" bestFit="1" customWidth="1"/>
    <col min="9" max="9" width="13.5703125" style="2" bestFit="1" customWidth="1"/>
    <col min="10" max="10" width="13.7109375" style="2" customWidth="1"/>
    <col min="11" max="16384" width="9.140625" style="2"/>
  </cols>
  <sheetData>
    <row r="1" spans="1:4" x14ac:dyDescent="0.2">
      <c r="A1" s="186" t="s">
        <v>48</v>
      </c>
      <c r="B1" s="186"/>
      <c r="C1" s="186"/>
      <c r="D1" s="186"/>
    </row>
    <row r="2" spans="1:4" x14ac:dyDescent="0.2">
      <c r="A2" s="3"/>
      <c r="B2" s="3"/>
      <c r="C2" s="3"/>
      <c r="D2" s="1"/>
    </row>
    <row r="3" spans="1:4" x14ac:dyDescent="0.2">
      <c r="A3" s="187" t="s">
        <v>248</v>
      </c>
      <c r="B3" s="187"/>
      <c r="C3" s="187"/>
      <c r="D3" s="187"/>
    </row>
    <row r="4" spans="1:4" x14ac:dyDescent="0.2">
      <c r="A4" s="5"/>
      <c r="B4" s="5"/>
      <c r="C4" s="5"/>
      <c r="D4" s="4"/>
    </row>
    <row r="5" spans="1:4" x14ac:dyDescent="0.2">
      <c r="A5" s="188" t="s">
        <v>40</v>
      </c>
      <c r="B5" s="188"/>
      <c r="C5" s="188"/>
      <c r="D5" s="188"/>
    </row>
    <row r="6" spans="1:4" x14ac:dyDescent="0.2">
      <c r="A6" s="6"/>
      <c r="B6" s="6"/>
      <c r="C6" s="7"/>
      <c r="D6" s="6"/>
    </row>
    <row r="7" spans="1:4" x14ac:dyDescent="0.2">
      <c r="A7" s="184" t="s">
        <v>47</v>
      </c>
      <c r="B7" s="185"/>
      <c r="C7" s="8"/>
      <c r="D7" s="6"/>
    </row>
    <row r="8" spans="1:4" x14ac:dyDescent="0.2">
      <c r="A8" s="184" t="s">
        <v>49</v>
      </c>
      <c r="B8" s="185"/>
      <c r="C8" s="9"/>
      <c r="D8" s="10"/>
    </row>
    <row r="9" spans="1:4" x14ac:dyDescent="0.2">
      <c r="A9" s="184" t="s">
        <v>50</v>
      </c>
      <c r="B9" s="185"/>
      <c r="C9" s="11"/>
      <c r="D9" s="10"/>
    </row>
    <row r="10" spans="1:4" x14ac:dyDescent="0.2">
      <c r="A10" s="12"/>
      <c r="B10" s="12"/>
      <c r="C10" s="13"/>
    </row>
    <row r="11" spans="1:4" x14ac:dyDescent="0.2">
      <c r="A11" s="190" t="s">
        <v>0</v>
      </c>
      <c r="B11" s="190"/>
      <c r="C11" s="190"/>
    </row>
    <row r="12" spans="1:4" x14ac:dyDescent="0.2">
      <c r="A12" s="14" t="s">
        <v>1</v>
      </c>
      <c r="B12" s="15" t="s">
        <v>2</v>
      </c>
      <c r="C12" s="46" t="s">
        <v>51</v>
      </c>
    </row>
    <row r="13" spans="1:4" x14ac:dyDescent="0.2">
      <c r="A13" s="14" t="s">
        <v>3</v>
      </c>
      <c r="B13" s="15" t="s">
        <v>4</v>
      </c>
      <c r="C13" s="47" t="s">
        <v>151</v>
      </c>
    </row>
    <row r="14" spans="1:4" x14ac:dyDescent="0.2">
      <c r="A14" s="14" t="s">
        <v>5</v>
      </c>
      <c r="B14" s="15" t="s">
        <v>6</v>
      </c>
      <c r="C14" s="17" t="s">
        <v>52</v>
      </c>
    </row>
    <row r="15" spans="1:4" x14ac:dyDescent="0.2">
      <c r="A15" s="14" t="s">
        <v>7</v>
      </c>
      <c r="B15" s="15" t="s">
        <v>8</v>
      </c>
      <c r="C15" s="16">
        <v>12</v>
      </c>
    </row>
    <row r="16" spans="1:4" x14ac:dyDescent="0.2">
      <c r="A16" s="18"/>
      <c r="B16" s="19"/>
      <c r="C16" s="18"/>
    </row>
    <row r="17" spans="1:3" ht="24" x14ac:dyDescent="0.2">
      <c r="A17" s="86" t="s">
        <v>54</v>
      </c>
      <c r="B17" s="86" t="s">
        <v>136</v>
      </c>
      <c r="C17" s="86" t="s">
        <v>135</v>
      </c>
    </row>
    <row r="18" spans="1:3" x14ac:dyDescent="0.2">
      <c r="A18" s="191" t="s">
        <v>41</v>
      </c>
      <c r="B18" s="87" t="s">
        <v>137</v>
      </c>
      <c r="C18" s="89">
        <v>2534.69</v>
      </c>
    </row>
    <row r="19" spans="1:3" x14ac:dyDescent="0.2">
      <c r="A19" s="191"/>
      <c r="B19" s="90" t="s">
        <v>138</v>
      </c>
      <c r="C19" s="92">
        <v>6083.09</v>
      </c>
    </row>
    <row r="20" spans="1:3" x14ac:dyDescent="0.2">
      <c r="A20" s="191"/>
      <c r="B20" s="90" t="s">
        <v>139</v>
      </c>
      <c r="C20" s="91">
        <v>708.04</v>
      </c>
    </row>
    <row r="21" spans="1:3" x14ac:dyDescent="0.2">
      <c r="A21" s="192" t="s">
        <v>32</v>
      </c>
      <c r="B21" s="192"/>
      <c r="C21" s="88">
        <f>SUM(C18:C20)</f>
        <v>9325.82</v>
      </c>
    </row>
    <row r="22" spans="1:3" x14ac:dyDescent="0.2">
      <c r="A22" s="193"/>
      <c r="B22" s="193"/>
      <c r="C22" s="193"/>
    </row>
    <row r="23" spans="1:3" x14ac:dyDescent="0.2">
      <c r="A23" s="193" t="s">
        <v>53</v>
      </c>
      <c r="B23" s="193"/>
      <c r="C23" s="193"/>
    </row>
    <row r="24" spans="1:3" ht="36" x14ac:dyDescent="0.2">
      <c r="A24" s="62" t="s">
        <v>54</v>
      </c>
      <c r="B24" s="62" t="s">
        <v>55</v>
      </c>
      <c r="C24" s="25" t="s">
        <v>56</v>
      </c>
    </row>
    <row r="25" spans="1:3" x14ac:dyDescent="0.2">
      <c r="A25" s="181" t="s">
        <v>245</v>
      </c>
      <c r="B25" s="172" t="s">
        <v>246</v>
      </c>
      <c r="C25" s="173">
        <f>C21</f>
        <v>9325.82</v>
      </c>
    </row>
    <row r="26" spans="1:3" x14ac:dyDescent="0.2">
      <c r="A26" s="181"/>
      <c r="B26" s="21"/>
      <c r="C26" s="31"/>
    </row>
    <row r="27" spans="1:3" x14ac:dyDescent="0.2">
      <c r="A27" s="181"/>
      <c r="B27" s="20"/>
      <c r="C27" s="183"/>
    </row>
    <row r="28" spans="1:3" x14ac:dyDescent="0.2">
      <c r="A28" s="181"/>
      <c r="B28" s="20"/>
      <c r="C28" s="23"/>
    </row>
    <row r="29" spans="1:3" x14ac:dyDescent="0.2">
      <c r="A29" s="194"/>
      <c r="B29" s="194"/>
      <c r="C29" s="194"/>
    </row>
    <row r="30" spans="1:3" x14ac:dyDescent="0.2">
      <c r="A30" s="182"/>
      <c r="B30" s="182"/>
      <c r="C30" s="182"/>
    </row>
    <row r="31" spans="1:3" x14ac:dyDescent="0.2">
      <c r="A31" s="195" t="s">
        <v>9</v>
      </c>
      <c r="B31" s="195"/>
      <c r="C31" s="195"/>
    </row>
    <row r="32" spans="1:3" x14ac:dyDescent="0.2">
      <c r="A32" s="181">
        <v>1</v>
      </c>
      <c r="B32" s="20" t="s">
        <v>10</v>
      </c>
      <c r="C32" s="183" t="s">
        <v>59</v>
      </c>
    </row>
    <row r="33" spans="1:7" x14ac:dyDescent="0.2">
      <c r="A33" s="181">
        <v>2</v>
      </c>
      <c r="B33" s="20" t="s">
        <v>60</v>
      </c>
      <c r="C33" s="69" t="s">
        <v>57</v>
      </c>
      <c r="G33" s="244"/>
    </row>
    <row r="34" spans="1:7" ht="24" x14ac:dyDescent="0.2">
      <c r="A34" s="181">
        <v>3</v>
      </c>
      <c r="B34" s="21" t="s">
        <v>58</v>
      </c>
      <c r="C34" s="31">
        <v>951.43</v>
      </c>
      <c r="D34" s="26"/>
    </row>
    <row r="35" spans="1:7" x14ac:dyDescent="0.2">
      <c r="A35" s="181">
        <v>4</v>
      </c>
      <c r="B35" s="20" t="s">
        <v>11</v>
      </c>
      <c r="C35" s="77" t="s">
        <v>102</v>
      </c>
      <c r="D35" s="26"/>
    </row>
    <row r="36" spans="1:7" x14ac:dyDescent="0.2">
      <c r="A36" s="181">
        <v>5</v>
      </c>
      <c r="B36" s="20" t="s">
        <v>12</v>
      </c>
      <c r="C36" s="63">
        <v>42370</v>
      </c>
      <c r="D36" s="30"/>
    </row>
    <row r="37" spans="1:7" x14ac:dyDescent="0.2">
      <c r="A37" s="196"/>
      <c r="B37" s="196"/>
      <c r="C37" s="196"/>
      <c r="D37" s="30"/>
    </row>
    <row r="38" spans="1:7" x14ac:dyDescent="0.2">
      <c r="A38" s="18"/>
      <c r="B38" s="24"/>
      <c r="C38" s="18"/>
      <c r="D38" s="26"/>
    </row>
    <row r="39" spans="1:7" x14ac:dyDescent="0.2">
      <c r="A39" s="197" t="s">
        <v>13</v>
      </c>
      <c r="B39" s="198"/>
      <c r="C39" s="198"/>
      <c r="D39" s="26"/>
    </row>
    <row r="40" spans="1:7" x14ac:dyDescent="0.2">
      <c r="A40" s="183">
        <v>1</v>
      </c>
      <c r="B40" s="183" t="s">
        <v>14</v>
      </c>
      <c r="C40" s="183" t="s">
        <v>15</v>
      </c>
      <c r="D40" s="26"/>
    </row>
    <row r="41" spans="1:7" x14ac:dyDescent="0.2">
      <c r="A41" s="52" t="s">
        <v>1</v>
      </c>
      <c r="B41" s="21" t="s">
        <v>16</v>
      </c>
      <c r="C41" s="27"/>
      <c r="D41" s="26"/>
    </row>
    <row r="42" spans="1:7" x14ac:dyDescent="0.2">
      <c r="A42" s="183" t="s">
        <v>3</v>
      </c>
      <c r="B42" s="28" t="s">
        <v>44</v>
      </c>
      <c r="C42" s="29"/>
      <c r="D42" s="26"/>
    </row>
    <row r="43" spans="1:7" x14ac:dyDescent="0.2">
      <c r="A43" s="52" t="s">
        <v>5</v>
      </c>
      <c r="B43" s="28" t="s">
        <v>17</v>
      </c>
      <c r="C43" s="31">
        <v>0</v>
      </c>
      <c r="D43" s="26"/>
    </row>
    <row r="44" spans="1:7" x14ac:dyDescent="0.2">
      <c r="A44" s="52" t="s">
        <v>7</v>
      </c>
      <c r="B44" s="21" t="s">
        <v>18</v>
      </c>
      <c r="C44" s="22">
        <v>0</v>
      </c>
      <c r="D44" s="26"/>
    </row>
    <row r="45" spans="1:7" x14ac:dyDescent="0.2">
      <c r="A45" s="52" t="s">
        <v>19</v>
      </c>
      <c r="B45" s="21" t="s">
        <v>61</v>
      </c>
      <c r="C45" s="22">
        <v>0</v>
      </c>
      <c r="D45" s="33"/>
    </row>
    <row r="46" spans="1:7" x14ac:dyDescent="0.2">
      <c r="A46" s="52" t="s">
        <v>20</v>
      </c>
      <c r="B46" s="21" t="s">
        <v>62</v>
      </c>
      <c r="C46" s="22">
        <v>0</v>
      </c>
      <c r="D46" s="33"/>
    </row>
    <row r="47" spans="1:7" x14ac:dyDescent="0.2">
      <c r="A47" s="52" t="s">
        <v>21</v>
      </c>
      <c r="B47" s="21" t="s">
        <v>43</v>
      </c>
      <c r="C47" s="22"/>
    </row>
    <row r="48" spans="1:7" x14ac:dyDescent="0.2">
      <c r="A48" s="199" t="s">
        <v>23</v>
      </c>
      <c r="B48" s="199"/>
      <c r="C48" s="97">
        <f>SUM(C41:C47)</f>
        <v>0</v>
      </c>
      <c r="D48" s="64"/>
    </row>
    <row r="49" spans="1:8" x14ac:dyDescent="0.2">
      <c r="A49" s="32"/>
      <c r="B49" s="32"/>
      <c r="C49" s="13"/>
      <c r="D49" s="64"/>
    </row>
    <row r="50" spans="1:8" x14ac:dyDescent="0.2">
      <c r="A50" s="32"/>
      <c r="B50" s="32"/>
      <c r="C50" s="13"/>
      <c r="D50" s="64"/>
    </row>
    <row r="51" spans="1:8" x14ac:dyDescent="0.2">
      <c r="A51" s="200" t="s">
        <v>63</v>
      </c>
      <c r="B51" s="200"/>
      <c r="C51" s="200"/>
      <c r="D51" s="200"/>
    </row>
    <row r="52" spans="1:8" x14ac:dyDescent="0.2">
      <c r="A52" s="42"/>
      <c r="B52" s="76"/>
      <c r="C52" s="76"/>
      <c r="D52" s="64"/>
    </row>
    <row r="53" spans="1:8" x14ac:dyDescent="0.2">
      <c r="A53" s="189" t="s">
        <v>64</v>
      </c>
      <c r="B53" s="189"/>
      <c r="C53" s="189"/>
      <c r="D53" s="189"/>
    </row>
    <row r="54" spans="1:8" s="55" customFormat="1" x14ac:dyDescent="0.2">
      <c r="A54" s="181" t="s">
        <v>65</v>
      </c>
      <c r="B54" s="181" t="s">
        <v>66</v>
      </c>
      <c r="C54" s="180" t="s">
        <v>72</v>
      </c>
      <c r="D54" s="181" t="s">
        <v>15</v>
      </c>
    </row>
    <row r="55" spans="1:8" s="55" customFormat="1" x14ac:dyDescent="0.2">
      <c r="A55" s="181" t="s">
        <v>1</v>
      </c>
      <c r="B55" s="65" t="s">
        <v>39</v>
      </c>
      <c r="C55" s="103"/>
      <c r="D55" s="93"/>
    </row>
    <row r="56" spans="1:8" s="55" customFormat="1" x14ac:dyDescent="0.2">
      <c r="A56" s="181" t="s">
        <v>3</v>
      </c>
      <c r="B56" s="65" t="s">
        <v>67</v>
      </c>
      <c r="C56" s="103"/>
      <c r="D56" s="93"/>
    </row>
    <row r="57" spans="1:8" s="55" customFormat="1" x14ac:dyDescent="0.2">
      <c r="A57" s="202" t="s">
        <v>68</v>
      </c>
      <c r="B57" s="202"/>
      <c r="C57" s="103"/>
      <c r="D57" s="96"/>
    </row>
    <row r="58" spans="1:8" s="55" customFormat="1" x14ac:dyDescent="0.2">
      <c r="A58" s="59"/>
      <c r="B58" s="59"/>
      <c r="C58" s="59"/>
      <c r="D58" s="64"/>
    </row>
    <row r="59" spans="1:8" s="55" customFormat="1" x14ac:dyDescent="0.2">
      <c r="A59" s="59"/>
      <c r="B59" s="59"/>
      <c r="C59" s="59"/>
      <c r="D59" s="64"/>
    </row>
    <row r="60" spans="1:8" s="55" customFormat="1" x14ac:dyDescent="0.2">
      <c r="A60" s="203" t="s">
        <v>69</v>
      </c>
      <c r="B60" s="203"/>
      <c r="C60" s="203"/>
      <c r="D60" s="203"/>
    </row>
    <row r="61" spans="1:8" s="55" customFormat="1" x14ac:dyDescent="0.2">
      <c r="A61" s="180" t="s">
        <v>70</v>
      </c>
      <c r="B61" s="66" t="s">
        <v>71</v>
      </c>
      <c r="C61" s="180" t="s">
        <v>72</v>
      </c>
      <c r="D61" s="180" t="s">
        <v>15</v>
      </c>
      <c r="H61" s="245"/>
    </row>
    <row r="62" spans="1:8" s="55" customFormat="1" x14ac:dyDescent="0.2">
      <c r="A62" s="67" t="s">
        <v>1</v>
      </c>
      <c r="B62" s="65" t="s">
        <v>73</v>
      </c>
      <c r="C62" s="68"/>
      <c r="D62" s="94"/>
    </row>
    <row r="63" spans="1:8" s="55" customFormat="1" x14ac:dyDescent="0.2">
      <c r="A63" s="67" t="s">
        <v>3</v>
      </c>
      <c r="B63" s="65" t="s">
        <v>74</v>
      </c>
      <c r="C63" s="68"/>
      <c r="D63" s="94"/>
    </row>
    <row r="64" spans="1:8" s="55" customFormat="1" x14ac:dyDescent="0.2">
      <c r="A64" s="67" t="s">
        <v>5</v>
      </c>
      <c r="B64" s="65" t="s">
        <v>75</v>
      </c>
      <c r="C64" s="123"/>
      <c r="D64" s="94"/>
    </row>
    <row r="65" spans="1:5" s="55" customFormat="1" x14ac:dyDescent="0.2">
      <c r="A65" s="67" t="s">
        <v>7</v>
      </c>
      <c r="B65" s="65" t="s">
        <v>76</v>
      </c>
      <c r="C65" s="68"/>
      <c r="D65" s="94"/>
    </row>
    <row r="66" spans="1:5" s="55" customFormat="1" x14ac:dyDescent="0.2">
      <c r="A66" s="67" t="s">
        <v>19</v>
      </c>
      <c r="B66" s="65" t="s">
        <v>77</v>
      </c>
      <c r="C66" s="68"/>
      <c r="D66" s="94"/>
    </row>
    <row r="67" spans="1:5" s="55" customFormat="1" x14ac:dyDescent="0.2">
      <c r="A67" s="67" t="s">
        <v>20</v>
      </c>
      <c r="B67" s="65" t="s">
        <v>78</v>
      </c>
      <c r="C67" s="68"/>
      <c r="D67" s="94"/>
    </row>
    <row r="68" spans="1:5" s="55" customFormat="1" x14ac:dyDescent="0.2">
      <c r="A68" s="67" t="s">
        <v>21</v>
      </c>
      <c r="B68" s="65" t="s">
        <v>79</v>
      </c>
      <c r="C68" s="68"/>
      <c r="D68" s="94"/>
    </row>
    <row r="69" spans="1:5" s="55" customFormat="1" x14ac:dyDescent="0.2">
      <c r="A69" s="67" t="s">
        <v>22</v>
      </c>
      <c r="B69" s="65" t="s">
        <v>80</v>
      </c>
      <c r="C69" s="68"/>
      <c r="D69" s="94"/>
    </row>
    <row r="70" spans="1:5" s="55" customFormat="1" x14ac:dyDescent="0.2">
      <c r="A70" s="201" t="s">
        <v>32</v>
      </c>
      <c r="B70" s="201"/>
      <c r="C70" s="68"/>
      <c r="D70" s="95"/>
    </row>
    <row r="71" spans="1:5" s="55" customFormat="1" x14ac:dyDescent="0.2">
      <c r="A71" s="59"/>
      <c r="B71" s="59"/>
      <c r="C71" s="59"/>
      <c r="D71" s="64"/>
    </row>
    <row r="72" spans="1:5" s="55" customFormat="1" x14ac:dyDescent="0.2">
      <c r="A72" s="59"/>
      <c r="B72" s="59"/>
      <c r="C72" s="59"/>
      <c r="D72" s="64"/>
    </row>
    <row r="73" spans="1:5" s="55" customFormat="1" x14ac:dyDescent="0.2">
      <c r="A73" s="203" t="s">
        <v>81</v>
      </c>
      <c r="B73" s="203"/>
      <c r="C73" s="203"/>
      <c r="D73" s="64"/>
    </row>
    <row r="74" spans="1:5" x14ac:dyDescent="0.2">
      <c r="A74" s="183" t="s">
        <v>82</v>
      </c>
      <c r="B74" s="183" t="s">
        <v>24</v>
      </c>
      <c r="C74" s="183" t="s">
        <v>15</v>
      </c>
      <c r="D74" s="64"/>
    </row>
    <row r="75" spans="1:5" x14ac:dyDescent="0.2">
      <c r="A75" s="52" t="s">
        <v>1</v>
      </c>
      <c r="B75" s="65" t="s">
        <v>84</v>
      </c>
      <c r="C75" s="45"/>
      <c r="D75" s="64"/>
    </row>
    <row r="76" spans="1:5" ht="14.25" x14ac:dyDescent="0.2">
      <c r="A76" s="183" t="s">
        <v>3</v>
      </c>
      <c r="B76" s="65" t="s">
        <v>86</v>
      </c>
      <c r="C76" s="53"/>
      <c r="D76" s="26"/>
      <c r="E76" s="51"/>
    </row>
    <row r="77" spans="1:5" x14ac:dyDescent="0.2">
      <c r="A77" s="52" t="s">
        <v>5</v>
      </c>
      <c r="B77" s="65" t="s">
        <v>83</v>
      </c>
      <c r="C77" s="31"/>
      <c r="D77" s="26"/>
      <c r="E77" s="51"/>
    </row>
    <row r="78" spans="1:5" ht="14.25" x14ac:dyDescent="0.2">
      <c r="A78" s="52" t="s">
        <v>7</v>
      </c>
      <c r="B78" s="65" t="s">
        <v>88</v>
      </c>
      <c r="C78" s="31"/>
      <c r="D78" s="26"/>
      <c r="E78" s="51"/>
    </row>
    <row r="79" spans="1:5" ht="14.25" x14ac:dyDescent="0.2">
      <c r="A79" s="58" t="s">
        <v>85</v>
      </c>
      <c r="B79" s="57" t="s">
        <v>87</v>
      </c>
      <c r="C79" s="22"/>
      <c r="D79" s="26"/>
    </row>
    <row r="80" spans="1:5" x14ac:dyDescent="0.2">
      <c r="A80" s="204" t="s">
        <v>25</v>
      </c>
      <c r="B80" s="204" t="s">
        <v>26</v>
      </c>
      <c r="C80" s="99"/>
      <c r="D80" s="38"/>
    </row>
    <row r="81" spans="1:5" x14ac:dyDescent="0.2">
      <c r="A81" s="32"/>
      <c r="B81" s="32"/>
      <c r="C81" s="13"/>
      <c r="D81" s="37"/>
    </row>
    <row r="82" spans="1:5" x14ac:dyDescent="0.2">
      <c r="A82" s="32"/>
      <c r="B82" s="32"/>
      <c r="C82" s="13"/>
      <c r="D82" s="37"/>
    </row>
    <row r="83" spans="1:5" x14ac:dyDescent="0.2">
      <c r="A83" s="205" t="s">
        <v>89</v>
      </c>
      <c r="B83" s="205"/>
      <c r="C83" s="205"/>
      <c r="D83" s="37"/>
    </row>
    <row r="84" spans="1:5" x14ac:dyDescent="0.2">
      <c r="A84" s="180">
        <v>2</v>
      </c>
      <c r="B84" s="66" t="s">
        <v>90</v>
      </c>
      <c r="C84" s="180" t="s">
        <v>15</v>
      </c>
      <c r="D84" s="37"/>
    </row>
    <row r="85" spans="1:5" x14ac:dyDescent="0.2">
      <c r="A85" s="180" t="s">
        <v>65</v>
      </c>
      <c r="B85" s="65" t="s">
        <v>66</v>
      </c>
      <c r="C85" s="98">
        <f>D57</f>
        <v>0</v>
      </c>
      <c r="D85" s="37"/>
    </row>
    <row r="86" spans="1:5" x14ac:dyDescent="0.2">
      <c r="A86" s="180" t="s">
        <v>70</v>
      </c>
      <c r="B86" s="65" t="s">
        <v>71</v>
      </c>
      <c r="C86" s="98">
        <f>D70</f>
        <v>0</v>
      </c>
      <c r="D86" s="37"/>
    </row>
    <row r="87" spans="1:5" x14ac:dyDescent="0.2">
      <c r="A87" s="180" t="s">
        <v>82</v>
      </c>
      <c r="B87" s="65" t="s">
        <v>24</v>
      </c>
      <c r="C87" s="78">
        <f>C80</f>
        <v>0</v>
      </c>
      <c r="D87" s="37"/>
    </row>
    <row r="88" spans="1:5" x14ac:dyDescent="0.2">
      <c r="A88" s="201" t="s">
        <v>32</v>
      </c>
      <c r="B88" s="201"/>
      <c r="C88" s="100">
        <f>SUM(C85:C87)</f>
        <v>0</v>
      </c>
      <c r="D88" s="37"/>
    </row>
    <row r="89" spans="1:5" x14ac:dyDescent="0.2">
      <c r="A89" s="32"/>
      <c r="B89" s="32"/>
      <c r="C89" s="13"/>
      <c r="D89" s="37"/>
    </row>
    <row r="90" spans="1:5" x14ac:dyDescent="0.2">
      <c r="A90" s="206" t="s">
        <v>91</v>
      </c>
      <c r="B90" s="206"/>
      <c r="C90" s="206"/>
      <c r="D90" s="206"/>
    </row>
    <row r="91" spans="1:5" x14ac:dyDescent="0.2">
      <c r="A91" s="70"/>
      <c r="B91" s="70"/>
      <c r="C91" s="70"/>
      <c r="D91" s="71"/>
    </row>
    <row r="92" spans="1:5" x14ac:dyDescent="0.2">
      <c r="A92" s="180">
        <v>3</v>
      </c>
      <c r="B92" s="66" t="s">
        <v>34</v>
      </c>
      <c r="C92" s="180" t="s">
        <v>72</v>
      </c>
      <c r="D92" s="180" t="s">
        <v>15</v>
      </c>
    </row>
    <row r="93" spans="1:5" x14ac:dyDescent="0.2">
      <c r="A93" s="180" t="s">
        <v>1</v>
      </c>
      <c r="B93" s="65" t="s">
        <v>92</v>
      </c>
      <c r="C93" s="48"/>
      <c r="D93" s="72">
        <f>(C48+C85+C87)*C93</f>
        <v>0</v>
      </c>
      <c r="E93" s="50"/>
    </row>
    <row r="94" spans="1:5" x14ac:dyDescent="0.2">
      <c r="A94" s="180" t="s">
        <v>3</v>
      </c>
      <c r="B94" s="65" t="s">
        <v>93</v>
      </c>
      <c r="C94" s="40"/>
      <c r="D94" s="73"/>
    </row>
    <row r="95" spans="1:5" x14ac:dyDescent="0.2">
      <c r="A95" s="180" t="s">
        <v>5</v>
      </c>
      <c r="B95" s="65" t="s">
        <v>94</v>
      </c>
      <c r="C95" s="44"/>
      <c r="D95" s="73"/>
    </row>
    <row r="96" spans="1:5" x14ac:dyDescent="0.2">
      <c r="A96" s="180" t="s">
        <v>7</v>
      </c>
      <c r="B96" s="65" t="s">
        <v>249</v>
      </c>
      <c r="C96" s="122"/>
      <c r="D96" s="74">
        <f>(C48+C88)*C96</f>
        <v>0</v>
      </c>
      <c r="E96" s="50"/>
    </row>
    <row r="97" spans="1:9" ht="24" x14ac:dyDescent="0.2">
      <c r="A97" s="180" t="s">
        <v>19</v>
      </c>
      <c r="B97" s="65" t="s">
        <v>95</v>
      </c>
      <c r="C97" s="54"/>
      <c r="D97" s="75">
        <f>C97*C34</f>
        <v>0</v>
      </c>
    </row>
    <row r="98" spans="1:9" x14ac:dyDescent="0.2">
      <c r="A98" s="180" t="s">
        <v>20</v>
      </c>
      <c r="B98" s="65" t="s">
        <v>96</v>
      </c>
      <c r="C98" s="44"/>
      <c r="D98" s="73"/>
    </row>
    <row r="99" spans="1:9" x14ac:dyDescent="0.2">
      <c r="A99" s="201" t="s">
        <v>32</v>
      </c>
      <c r="B99" s="201"/>
      <c r="C99" s="101"/>
      <c r="D99" s="102">
        <f>SUM(D93:D98)</f>
        <v>0</v>
      </c>
    </row>
    <row r="100" spans="1:9" x14ac:dyDescent="0.2">
      <c r="A100" s="70"/>
      <c r="B100" s="70"/>
      <c r="C100" s="70"/>
      <c r="D100" s="37"/>
    </row>
    <row r="101" spans="1:9" x14ac:dyDescent="0.2">
      <c r="A101" s="70"/>
      <c r="B101" s="70"/>
      <c r="C101" s="70"/>
      <c r="D101" s="37"/>
    </row>
    <row r="102" spans="1:9" x14ac:dyDescent="0.2">
      <c r="A102" s="206" t="s">
        <v>97</v>
      </c>
      <c r="B102" s="206"/>
      <c r="C102" s="206"/>
      <c r="D102" s="206"/>
    </row>
    <row r="103" spans="1:9" x14ac:dyDescent="0.2">
      <c r="A103" s="79"/>
      <c r="B103" s="79"/>
      <c r="C103" s="79"/>
      <c r="D103" s="79"/>
    </row>
    <row r="104" spans="1:9" x14ac:dyDescent="0.2">
      <c r="A104" s="207" t="s">
        <v>98</v>
      </c>
      <c r="B104" s="207"/>
      <c r="C104" s="207"/>
      <c r="D104" s="207"/>
    </row>
    <row r="105" spans="1:9" x14ac:dyDescent="0.2">
      <c r="A105" s="66" t="s">
        <v>30</v>
      </c>
      <c r="B105" s="66" t="s">
        <v>99</v>
      </c>
      <c r="C105" s="180" t="s">
        <v>72</v>
      </c>
      <c r="D105" s="180" t="s">
        <v>15</v>
      </c>
    </row>
    <row r="106" spans="1:9" x14ac:dyDescent="0.2">
      <c r="A106" s="180" t="s">
        <v>1</v>
      </c>
      <c r="B106" s="65" t="s">
        <v>100</v>
      </c>
      <c r="C106" s="103"/>
      <c r="D106" s="105"/>
    </row>
    <row r="107" spans="1:9" x14ac:dyDescent="0.2">
      <c r="A107" s="180" t="s">
        <v>3</v>
      </c>
      <c r="B107" s="65" t="s">
        <v>99</v>
      </c>
      <c r="C107" s="103"/>
      <c r="D107" s="105"/>
      <c r="E107" s="246"/>
      <c r="G107" s="247"/>
      <c r="H107" s="248"/>
      <c r="I107" s="248"/>
    </row>
    <row r="108" spans="1:9" x14ac:dyDescent="0.2">
      <c r="A108" s="180" t="s">
        <v>5</v>
      </c>
      <c r="B108" s="65" t="s">
        <v>101</v>
      </c>
      <c r="C108" s="103"/>
      <c r="D108" s="105"/>
    </row>
    <row r="109" spans="1:9" x14ac:dyDescent="0.2">
      <c r="A109" s="180" t="s">
        <v>7</v>
      </c>
      <c r="B109" s="65" t="s">
        <v>45</v>
      </c>
      <c r="C109" s="103"/>
      <c r="D109" s="105"/>
    </row>
    <row r="110" spans="1:9" x14ac:dyDescent="0.2">
      <c r="A110" s="180" t="s">
        <v>19</v>
      </c>
      <c r="B110" s="65" t="s">
        <v>33</v>
      </c>
      <c r="C110" s="103"/>
      <c r="D110" s="83"/>
      <c r="H110" s="249"/>
    </row>
    <row r="111" spans="1:9" x14ac:dyDescent="0.2">
      <c r="A111" s="180" t="s">
        <v>20</v>
      </c>
      <c r="B111" s="65" t="s">
        <v>35</v>
      </c>
      <c r="C111" s="107"/>
      <c r="D111" s="83"/>
      <c r="H111" s="249"/>
    </row>
    <row r="112" spans="1:9" x14ac:dyDescent="0.2">
      <c r="A112" s="201" t="s">
        <v>32</v>
      </c>
      <c r="B112" s="201"/>
      <c r="C112" s="104"/>
      <c r="D112" s="106"/>
    </row>
    <row r="113" spans="1:8" x14ac:dyDescent="0.2">
      <c r="A113" s="70"/>
      <c r="B113" s="70"/>
      <c r="C113" s="70"/>
      <c r="D113" s="37"/>
      <c r="G113" s="250"/>
    </row>
    <row r="114" spans="1:8" x14ac:dyDescent="0.2">
      <c r="A114" s="70"/>
      <c r="B114" s="70"/>
      <c r="C114" s="70"/>
      <c r="D114" s="37"/>
    </row>
    <row r="115" spans="1:8" x14ac:dyDescent="0.2">
      <c r="A115" s="207" t="s">
        <v>103</v>
      </c>
      <c r="B115" s="207"/>
      <c r="C115" s="207"/>
      <c r="D115" s="207"/>
    </row>
    <row r="116" spans="1:8" x14ac:dyDescent="0.2">
      <c r="A116" s="66" t="s">
        <v>31</v>
      </c>
      <c r="B116" s="66" t="s">
        <v>104</v>
      </c>
      <c r="C116" s="180" t="s">
        <v>72</v>
      </c>
      <c r="D116" s="180" t="s">
        <v>15</v>
      </c>
      <c r="H116" s="251"/>
    </row>
    <row r="117" spans="1:8" x14ac:dyDescent="0.2">
      <c r="A117" s="180" t="s">
        <v>1</v>
      </c>
      <c r="B117" s="65" t="s">
        <v>105</v>
      </c>
      <c r="C117" s="107">
        <v>0</v>
      </c>
      <c r="D117" s="94">
        <f>C117*C34</f>
        <v>0</v>
      </c>
      <c r="H117" s="50"/>
    </row>
    <row r="118" spans="1:8" x14ac:dyDescent="0.2">
      <c r="A118" s="209" t="s">
        <v>32</v>
      </c>
      <c r="B118" s="210"/>
      <c r="C118" s="211"/>
      <c r="D118" s="95">
        <f>D117</f>
        <v>0</v>
      </c>
    </row>
    <row r="119" spans="1:8" x14ac:dyDescent="0.2">
      <c r="A119" s="32"/>
      <c r="B119" s="32"/>
      <c r="C119" s="13"/>
      <c r="D119" s="37"/>
    </row>
    <row r="120" spans="1:8" x14ac:dyDescent="0.2">
      <c r="A120" s="32"/>
      <c r="B120" s="32"/>
      <c r="C120" s="13"/>
      <c r="D120" s="37"/>
    </row>
    <row r="121" spans="1:8" ht="15.75" customHeight="1" x14ac:dyDescent="0.2">
      <c r="A121" s="212" t="s">
        <v>106</v>
      </c>
      <c r="B121" s="212"/>
      <c r="C121" s="212"/>
      <c r="D121" s="80"/>
    </row>
    <row r="122" spans="1:8" x14ac:dyDescent="0.2">
      <c r="A122" s="66">
        <v>4</v>
      </c>
      <c r="B122" s="66" t="s">
        <v>107</v>
      </c>
      <c r="C122" s="180" t="s">
        <v>15</v>
      </c>
      <c r="D122" s="37"/>
    </row>
    <row r="123" spans="1:8" x14ac:dyDescent="0.2">
      <c r="A123" s="65" t="s">
        <v>30</v>
      </c>
      <c r="B123" s="65" t="s">
        <v>99</v>
      </c>
      <c r="C123" s="108">
        <f>D112</f>
        <v>0</v>
      </c>
      <c r="D123" s="37"/>
    </row>
    <row r="124" spans="1:8" x14ac:dyDescent="0.2">
      <c r="A124" s="65" t="s">
        <v>31</v>
      </c>
      <c r="B124" s="65" t="s">
        <v>104</v>
      </c>
      <c r="C124" s="94">
        <f>D118</f>
        <v>0</v>
      </c>
      <c r="D124" s="37"/>
    </row>
    <row r="125" spans="1:8" x14ac:dyDescent="0.2">
      <c r="A125" s="201" t="s">
        <v>32</v>
      </c>
      <c r="B125" s="201"/>
      <c r="C125" s="109">
        <f>SUM(C123:C124)</f>
        <v>0</v>
      </c>
      <c r="D125" s="37"/>
    </row>
    <row r="126" spans="1:8" x14ac:dyDescent="0.2">
      <c r="A126" s="32"/>
      <c r="B126" s="32"/>
      <c r="C126" s="13"/>
      <c r="D126" s="37"/>
      <c r="H126" s="249"/>
    </row>
    <row r="127" spans="1:8" x14ac:dyDescent="0.2">
      <c r="A127" s="32"/>
      <c r="B127" s="32"/>
      <c r="C127" s="13"/>
      <c r="D127" s="37"/>
    </row>
    <row r="128" spans="1:8" x14ac:dyDescent="0.2">
      <c r="A128" s="197" t="s">
        <v>108</v>
      </c>
      <c r="B128" s="197"/>
      <c r="C128" s="197"/>
      <c r="D128" s="37"/>
    </row>
    <row r="129" spans="1:4" x14ac:dyDescent="0.2">
      <c r="D129" s="37"/>
    </row>
    <row r="130" spans="1:4" x14ac:dyDescent="0.2">
      <c r="A130" s="61">
        <v>5</v>
      </c>
      <c r="B130" s="61" t="s">
        <v>141</v>
      </c>
      <c r="C130" s="61" t="s">
        <v>15</v>
      </c>
      <c r="D130" s="32"/>
    </row>
    <row r="131" spans="1:4" x14ac:dyDescent="0.2">
      <c r="A131" s="14" t="s">
        <v>1</v>
      </c>
      <c r="B131" s="35" t="s">
        <v>27</v>
      </c>
      <c r="C131" s="36"/>
      <c r="D131" s="32"/>
    </row>
    <row r="132" spans="1:4" x14ac:dyDescent="0.2">
      <c r="A132" s="14" t="s">
        <v>3</v>
      </c>
      <c r="B132" s="34" t="s">
        <v>28</v>
      </c>
      <c r="C132" s="36"/>
      <c r="D132" s="32"/>
    </row>
    <row r="133" spans="1:4" x14ac:dyDescent="0.2">
      <c r="A133" s="14" t="s">
        <v>5</v>
      </c>
      <c r="B133" s="169" t="s">
        <v>240</v>
      </c>
      <c r="C133" s="170"/>
      <c r="D133" s="32"/>
    </row>
    <row r="134" spans="1:4" x14ac:dyDescent="0.2">
      <c r="A134" s="39" t="s">
        <v>7</v>
      </c>
      <c r="B134" s="34" t="s">
        <v>42</v>
      </c>
      <c r="C134" s="36"/>
      <c r="D134" s="32"/>
    </row>
    <row r="135" spans="1:4" x14ac:dyDescent="0.2">
      <c r="A135" s="39" t="s">
        <v>19</v>
      </c>
      <c r="B135" s="169" t="s">
        <v>244</v>
      </c>
      <c r="C135" s="36"/>
      <c r="D135" s="32"/>
    </row>
    <row r="136" spans="1:4" x14ac:dyDescent="0.2">
      <c r="A136" s="204" t="s">
        <v>29</v>
      </c>
      <c r="B136" s="204"/>
      <c r="C136" s="99"/>
      <c r="D136" s="60"/>
    </row>
    <row r="137" spans="1:4" x14ac:dyDescent="0.2">
      <c r="A137" s="213"/>
      <c r="B137" s="213"/>
      <c r="C137" s="213"/>
    </row>
    <row r="138" spans="1:4" x14ac:dyDescent="0.2">
      <c r="A138" s="32"/>
      <c r="B138" s="24"/>
      <c r="C138" s="13"/>
    </row>
    <row r="139" spans="1:4" x14ac:dyDescent="0.2">
      <c r="A139" s="214" t="s">
        <v>140</v>
      </c>
      <c r="B139" s="214"/>
      <c r="C139" s="214"/>
      <c r="D139" s="214"/>
    </row>
    <row r="140" spans="1:4" x14ac:dyDescent="0.2">
      <c r="A140" s="32"/>
      <c r="B140" s="24"/>
      <c r="C140" s="13"/>
    </row>
    <row r="141" spans="1:4" x14ac:dyDescent="0.2">
      <c r="A141" s="180">
        <v>6</v>
      </c>
      <c r="B141" s="66" t="s">
        <v>36</v>
      </c>
      <c r="C141" s="180" t="s">
        <v>72</v>
      </c>
      <c r="D141" s="180" t="s">
        <v>15</v>
      </c>
    </row>
    <row r="142" spans="1:4" x14ac:dyDescent="0.2">
      <c r="A142" s="180" t="s">
        <v>1</v>
      </c>
      <c r="B142" s="65" t="s">
        <v>37</v>
      </c>
      <c r="C142" s="110"/>
      <c r="D142" s="119"/>
    </row>
    <row r="143" spans="1:4" x14ac:dyDescent="0.2">
      <c r="A143" s="180" t="s">
        <v>3</v>
      </c>
      <c r="B143" s="65" t="s">
        <v>109</v>
      </c>
      <c r="C143" s="68"/>
      <c r="D143" s="119"/>
    </row>
    <row r="144" spans="1:4" x14ac:dyDescent="0.2">
      <c r="A144" s="180" t="s">
        <v>5</v>
      </c>
      <c r="B144" s="65" t="s">
        <v>110</v>
      </c>
      <c r="C144" s="67"/>
      <c r="D144" s="120"/>
    </row>
    <row r="145" spans="1:9" x14ac:dyDescent="0.2">
      <c r="A145" s="180"/>
      <c r="B145" s="65" t="s">
        <v>143</v>
      </c>
      <c r="C145" s="68"/>
      <c r="D145" s="83"/>
    </row>
    <row r="146" spans="1:9" x14ac:dyDescent="0.2">
      <c r="A146" s="180"/>
      <c r="B146" s="65" t="s">
        <v>144</v>
      </c>
      <c r="C146" s="68"/>
      <c r="D146" s="83"/>
    </row>
    <row r="147" spans="1:9" x14ac:dyDescent="0.2">
      <c r="A147" s="180"/>
      <c r="B147" s="65" t="s">
        <v>111</v>
      </c>
      <c r="C147" s="67"/>
      <c r="D147" s="120"/>
    </row>
    <row r="148" spans="1:9" x14ac:dyDescent="0.2">
      <c r="A148" s="65"/>
      <c r="B148" s="65" t="s">
        <v>142</v>
      </c>
      <c r="C148" s="110"/>
      <c r="D148" s="83"/>
    </row>
    <row r="149" spans="1:9" x14ac:dyDescent="0.2">
      <c r="A149" s="118"/>
      <c r="B149" s="118" t="s">
        <v>148</v>
      </c>
      <c r="C149" s="111"/>
      <c r="D149" s="120"/>
      <c r="E149" s="50"/>
    </row>
    <row r="150" spans="1:9" ht="12" customHeight="1" x14ac:dyDescent="0.2">
      <c r="A150" s="209" t="s">
        <v>149</v>
      </c>
      <c r="B150" s="210"/>
      <c r="C150" s="211"/>
      <c r="D150" s="121"/>
      <c r="E150" s="50"/>
    </row>
    <row r="151" spans="1:9" x14ac:dyDescent="0.2">
      <c r="A151" s="213" t="s">
        <v>145</v>
      </c>
      <c r="B151" s="213"/>
      <c r="C151" s="213"/>
      <c r="D151" s="84"/>
      <c r="E151" s="85"/>
      <c r="F151" s="85"/>
      <c r="G151" s="50"/>
      <c r="H151" s="55"/>
    </row>
    <row r="152" spans="1:9" ht="12.75" thickBot="1" x14ac:dyDescent="0.25">
      <c r="A152" s="215" t="s">
        <v>146</v>
      </c>
      <c r="B152" s="215"/>
      <c r="C152" s="215"/>
      <c r="D152" s="112"/>
      <c r="E152" s="85"/>
      <c r="F152" s="85"/>
      <c r="G152" s="50"/>
      <c r="H152" s="55"/>
    </row>
    <row r="153" spans="1:9" s="49" customFormat="1" ht="12.75" thickBot="1" x14ac:dyDescent="0.25">
      <c r="A153" s="208" t="s">
        <v>147</v>
      </c>
      <c r="B153" s="208"/>
      <c r="C153" s="113">
        <v>0.85750000000000004</v>
      </c>
      <c r="D153" s="114"/>
      <c r="E153" s="115"/>
      <c r="F153" s="115"/>
      <c r="G153" s="116"/>
      <c r="H153" s="55"/>
      <c r="I153" s="2"/>
    </row>
    <row r="154" spans="1:9" x14ac:dyDescent="0.2">
      <c r="F154" s="56"/>
      <c r="G154" s="55"/>
      <c r="H154" s="55"/>
    </row>
    <row r="155" spans="1:9" x14ac:dyDescent="0.2">
      <c r="F155" s="56"/>
      <c r="G155" s="55"/>
      <c r="H155" s="55"/>
    </row>
    <row r="156" spans="1:9" x14ac:dyDescent="0.2">
      <c r="A156" s="222" t="s">
        <v>112</v>
      </c>
      <c r="B156" s="222"/>
      <c r="C156" s="222"/>
      <c r="D156" s="81"/>
      <c r="F156" s="56"/>
      <c r="G156" s="55"/>
      <c r="H156" s="55"/>
    </row>
    <row r="157" spans="1:9" x14ac:dyDescent="0.2">
      <c r="F157" s="56"/>
      <c r="G157" s="55"/>
      <c r="H157" s="55"/>
    </row>
    <row r="158" spans="1:9" x14ac:dyDescent="0.2">
      <c r="A158" s="67"/>
      <c r="B158" s="180" t="s">
        <v>113</v>
      </c>
      <c r="C158" s="180" t="s">
        <v>15</v>
      </c>
      <c r="F158" s="56"/>
      <c r="G158" s="55"/>
      <c r="H158" s="55"/>
    </row>
    <row r="159" spans="1:9" x14ac:dyDescent="0.2">
      <c r="A159" s="180" t="s">
        <v>1</v>
      </c>
      <c r="B159" s="65" t="s">
        <v>38</v>
      </c>
      <c r="C159" s="78">
        <f>C48</f>
        <v>0</v>
      </c>
      <c r="F159" s="56"/>
      <c r="G159" s="55"/>
      <c r="H159" s="55"/>
    </row>
    <row r="160" spans="1:9" x14ac:dyDescent="0.2">
      <c r="A160" s="180" t="s">
        <v>3</v>
      </c>
      <c r="B160" s="65" t="s">
        <v>114</v>
      </c>
      <c r="C160" s="83">
        <f>C88</f>
        <v>0</v>
      </c>
      <c r="F160" s="56"/>
      <c r="G160" s="55"/>
      <c r="H160" s="55"/>
    </row>
    <row r="161" spans="1:8" x14ac:dyDescent="0.2">
      <c r="A161" s="180" t="s">
        <v>5</v>
      </c>
      <c r="B161" s="65" t="s">
        <v>91</v>
      </c>
      <c r="C161" s="78">
        <f>D99</f>
        <v>0</v>
      </c>
      <c r="F161" s="56"/>
      <c r="G161" s="55"/>
      <c r="H161" s="55"/>
    </row>
    <row r="162" spans="1:8" x14ac:dyDescent="0.2">
      <c r="A162" s="180" t="s">
        <v>7</v>
      </c>
      <c r="B162" s="65" t="s">
        <v>97</v>
      </c>
      <c r="C162" s="117">
        <f>C125</f>
        <v>0</v>
      </c>
      <c r="F162" s="56"/>
      <c r="G162" s="55"/>
      <c r="H162" s="55"/>
    </row>
    <row r="163" spans="1:8" x14ac:dyDescent="0.2">
      <c r="A163" s="180" t="s">
        <v>19</v>
      </c>
      <c r="B163" s="65" t="s">
        <v>115</v>
      </c>
      <c r="C163" s="78">
        <f>C136</f>
        <v>0</v>
      </c>
      <c r="F163" s="56"/>
      <c r="G163" s="55"/>
      <c r="H163" s="55"/>
    </row>
    <row r="164" spans="1:8" x14ac:dyDescent="0.2">
      <c r="A164" s="201" t="s">
        <v>116</v>
      </c>
      <c r="B164" s="201"/>
      <c r="C164" s="121">
        <f>SUM(C159:C163)</f>
        <v>0</v>
      </c>
      <c r="F164" s="56"/>
      <c r="G164" s="55"/>
      <c r="H164" s="55"/>
    </row>
    <row r="165" spans="1:8" x14ac:dyDescent="0.2">
      <c r="A165" s="180" t="s">
        <v>20</v>
      </c>
      <c r="B165" s="65" t="s">
        <v>117</v>
      </c>
      <c r="C165" s="117">
        <f>D150</f>
        <v>0</v>
      </c>
      <c r="F165" s="56"/>
      <c r="G165" s="55"/>
      <c r="H165" s="55"/>
    </row>
    <row r="166" spans="1:8" x14ac:dyDescent="0.2">
      <c r="A166" s="201" t="s">
        <v>150</v>
      </c>
      <c r="B166" s="201"/>
      <c r="C166" s="121">
        <f>C164+C165</f>
        <v>0</v>
      </c>
      <c r="F166" s="56"/>
      <c r="G166" s="55"/>
      <c r="H166" s="55"/>
    </row>
    <row r="167" spans="1:8" x14ac:dyDescent="0.2">
      <c r="F167" s="82"/>
      <c r="G167" s="55"/>
      <c r="H167" s="55"/>
    </row>
    <row r="168" spans="1:8" x14ac:dyDescent="0.2">
      <c r="A168" s="219" t="s">
        <v>118</v>
      </c>
      <c r="B168" s="219"/>
      <c r="C168" s="219"/>
      <c r="D168" s="219"/>
      <c r="E168" s="219"/>
      <c r="F168" s="219"/>
      <c r="G168" s="219"/>
      <c r="H168" s="219"/>
    </row>
    <row r="169" spans="1:8" x14ac:dyDescent="0.2">
      <c r="A169" s="42"/>
      <c r="B169" s="42"/>
      <c r="C169" s="43"/>
      <c r="D169" s="26"/>
      <c r="E169" s="41"/>
      <c r="F169" s="41"/>
      <c r="G169" s="55"/>
      <c r="H169" s="55"/>
    </row>
    <row r="170" spans="1:8" ht="24" x14ac:dyDescent="0.2">
      <c r="A170" s="201" t="s">
        <v>119</v>
      </c>
      <c r="B170" s="201"/>
      <c r="C170" s="201" t="s">
        <v>120</v>
      </c>
      <c r="D170" s="201" t="s">
        <v>121</v>
      </c>
      <c r="E170" s="180" t="s">
        <v>122</v>
      </c>
      <c r="F170" s="201" t="s">
        <v>124</v>
      </c>
      <c r="G170" s="220" t="s">
        <v>134</v>
      </c>
      <c r="H170" s="180" t="s">
        <v>125</v>
      </c>
    </row>
    <row r="171" spans="1:8" x14ac:dyDescent="0.2">
      <c r="A171" s="201"/>
      <c r="B171" s="201"/>
      <c r="C171" s="201"/>
      <c r="D171" s="201"/>
      <c r="E171" s="180" t="s">
        <v>123</v>
      </c>
      <c r="F171" s="201"/>
      <c r="G171" s="221"/>
      <c r="H171" s="180" t="s">
        <v>126</v>
      </c>
    </row>
    <row r="172" spans="1:8" x14ac:dyDescent="0.2">
      <c r="A172" s="180" t="s">
        <v>127</v>
      </c>
      <c r="B172" s="67" t="s">
        <v>102</v>
      </c>
      <c r="C172" s="289">
        <f>C166</f>
        <v>0</v>
      </c>
      <c r="D172" s="180">
        <v>1</v>
      </c>
      <c r="E172" s="289">
        <f>C172*D172</f>
        <v>0</v>
      </c>
      <c r="F172" s="66"/>
      <c r="G172" s="58">
        <v>5</v>
      </c>
      <c r="H172" s="289">
        <f>E172*G172</f>
        <v>0</v>
      </c>
    </row>
    <row r="173" spans="1:8" ht="12" customHeight="1" x14ac:dyDescent="0.2">
      <c r="A173" s="209" t="s">
        <v>250</v>
      </c>
      <c r="B173" s="210"/>
      <c r="C173" s="210"/>
      <c r="D173" s="210"/>
      <c r="E173" s="210"/>
      <c r="F173" s="210"/>
      <c r="G173" s="210"/>
      <c r="H173" s="211"/>
    </row>
    <row r="174" spans="1:8" x14ac:dyDescent="0.2">
      <c r="A174" s="42"/>
      <c r="B174" s="42"/>
      <c r="C174" s="43"/>
      <c r="D174" s="26"/>
      <c r="E174" s="41"/>
      <c r="F174" s="41"/>
      <c r="G174" s="55"/>
      <c r="H174" s="55"/>
    </row>
    <row r="175" spans="1:8" x14ac:dyDescent="0.2">
      <c r="A175" s="42"/>
      <c r="B175" s="42"/>
      <c r="C175" s="43"/>
      <c r="D175" s="26"/>
      <c r="E175" s="41"/>
      <c r="F175" s="41"/>
      <c r="G175" s="55"/>
      <c r="H175" s="55"/>
    </row>
    <row r="176" spans="1:8" x14ac:dyDescent="0.2">
      <c r="A176" s="222" t="s">
        <v>128</v>
      </c>
      <c r="B176" s="222"/>
      <c r="C176" s="222"/>
      <c r="D176" s="26"/>
      <c r="E176" s="41"/>
      <c r="F176" s="41"/>
      <c r="G176" s="55"/>
      <c r="H176" s="55"/>
    </row>
    <row r="178" spans="1:8" ht="15" customHeight="1" x14ac:dyDescent="0.2">
      <c r="A178" s="216" t="s">
        <v>129</v>
      </c>
      <c r="B178" s="217"/>
      <c r="C178" s="218"/>
    </row>
    <row r="179" spans="1:8" x14ac:dyDescent="0.2">
      <c r="A179" s="65"/>
      <c r="B179" s="66" t="s">
        <v>130</v>
      </c>
      <c r="C179" s="180" t="s">
        <v>131</v>
      </c>
    </row>
    <row r="180" spans="1:8" x14ac:dyDescent="0.2">
      <c r="A180" s="180" t="s">
        <v>1</v>
      </c>
      <c r="B180" s="65" t="s">
        <v>132</v>
      </c>
      <c r="C180" s="65"/>
    </row>
    <row r="181" spans="1:8" x14ac:dyDescent="0.2">
      <c r="A181" s="180" t="s">
        <v>3</v>
      </c>
      <c r="B181" s="65" t="s">
        <v>46</v>
      </c>
      <c r="C181" s="117">
        <f>H172</f>
        <v>0</v>
      </c>
    </row>
    <row r="182" spans="1:8" ht="24" x14ac:dyDescent="0.2">
      <c r="A182" s="180" t="s">
        <v>5</v>
      </c>
      <c r="B182" s="65" t="s">
        <v>133</v>
      </c>
      <c r="C182" s="124">
        <f>H172*12</f>
        <v>0</v>
      </c>
    </row>
    <row r="184" spans="1:8" x14ac:dyDescent="0.2">
      <c r="A184" s="252"/>
      <c r="B184" s="252"/>
      <c r="C184" s="252"/>
      <c r="D184" s="252"/>
      <c r="E184" s="252"/>
      <c r="G184" s="49"/>
      <c r="H184" s="49"/>
    </row>
    <row r="185" spans="1:8" x14ac:dyDescent="0.2">
      <c r="A185" s="253" t="s">
        <v>251</v>
      </c>
      <c r="B185" s="253"/>
      <c r="C185" s="253"/>
      <c r="D185" s="253"/>
      <c r="E185" s="253"/>
    </row>
    <row r="186" spans="1:8" ht="27" customHeight="1" x14ac:dyDescent="0.2">
      <c r="A186" s="254" t="s">
        <v>252</v>
      </c>
      <c r="B186" s="254"/>
      <c r="C186" s="254"/>
      <c r="D186" s="254"/>
      <c r="E186" s="254"/>
    </row>
    <row r="187" spans="1:8" ht="46.5" customHeight="1" x14ac:dyDescent="0.2">
      <c r="A187" s="255"/>
      <c r="B187" s="256" t="s">
        <v>253</v>
      </c>
      <c r="C187" s="257" t="s">
        <v>254</v>
      </c>
      <c r="D187" s="257" t="s">
        <v>255</v>
      </c>
      <c r="E187" s="257" t="s">
        <v>256</v>
      </c>
    </row>
    <row r="188" spans="1:8" x14ac:dyDescent="0.2">
      <c r="A188" s="56" t="s">
        <v>1</v>
      </c>
      <c r="B188" s="258" t="s">
        <v>257</v>
      </c>
      <c r="C188" s="259">
        <f>1/800</f>
        <v>1.25E-3</v>
      </c>
      <c r="D188" s="260">
        <f>C166</f>
        <v>0</v>
      </c>
      <c r="E188" s="261">
        <f>C188*D188</f>
        <v>0</v>
      </c>
    </row>
    <row r="189" spans="1:8" x14ac:dyDescent="0.2">
      <c r="A189" s="262" t="s">
        <v>258</v>
      </c>
      <c r="B189" s="263"/>
      <c r="C189" s="263"/>
      <c r="D189" s="264"/>
      <c r="E189" s="57"/>
    </row>
    <row r="190" spans="1:8" x14ac:dyDescent="0.2">
      <c r="A190" s="265" t="s">
        <v>259</v>
      </c>
      <c r="B190" s="265"/>
      <c r="C190" s="265"/>
    </row>
    <row r="191" spans="1:8" x14ac:dyDescent="0.2">
      <c r="A191" s="266"/>
      <c r="B191" s="266"/>
      <c r="C191" s="266"/>
    </row>
    <row r="193" spans="1:9" x14ac:dyDescent="0.2">
      <c r="A193" s="253" t="s">
        <v>260</v>
      </c>
      <c r="B193" s="253"/>
      <c r="C193" s="253"/>
      <c r="D193" s="253"/>
      <c r="E193" s="253"/>
    </row>
    <row r="194" spans="1:9" ht="24" customHeight="1" x14ac:dyDescent="0.2">
      <c r="A194" s="254" t="s">
        <v>261</v>
      </c>
      <c r="B194" s="254"/>
      <c r="C194" s="254"/>
      <c r="D194" s="254"/>
      <c r="E194" s="254"/>
    </row>
    <row r="195" spans="1:9" ht="42" customHeight="1" x14ac:dyDescent="0.2">
      <c r="A195" s="255"/>
      <c r="B195" s="256" t="s">
        <v>253</v>
      </c>
      <c r="C195" s="257" t="s">
        <v>254</v>
      </c>
      <c r="D195" s="257" t="s">
        <v>255</v>
      </c>
      <c r="E195" s="257" t="s">
        <v>256</v>
      </c>
    </row>
    <row r="196" spans="1:9" x14ac:dyDescent="0.2">
      <c r="A196" s="56" t="s">
        <v>1</v>
      </c>
      <c r="B196" s="258" t="s">
        <v>257</v>
      </c>
      <c r="C196" s="259">
        <f>1/1800</f>
        <v>5.5555555555555556E-4</v>
      </c>
      <c r="D196" s="260">
        <f>C166</f>
        <v>0</v>
      </c>
      <c r="E196" s="261">
        <f>C196*D196</f>
        <v>0</v>
      </c>
      <c r="F196" s="257"/>
    </row>
    <row r="197" spans="1:9" x14ac:dyDescent="0.2">
      <c r="A197" s="262" t="s">
        <v>258</v>
      </c>
      <c r="B197" s="263"/>
      <c r="C197" s="263"/>
      <c r="D197" s="264"/>
      <c r="E197" s="57"/>
      <c r="F197" s="259"/>
    </row>
    <row r="198" spans="1:9" x14ac:dyDescent="0.2">
      <c r="A198" s="265" t="s">
        <v>262</v>
      </c>
      <c r="B198" s="265"/>
      <c r="C198" s="265"/>
    </row>
    <row r="201" spans="1:9" x14ac:dyDescent="0.2">
      <c r="A201" s="267" t="s">
        <v>263</v>
      </c>
      <c r="B201" s="267"/>
      <c r="C201" s="267"/>
      <c r="D201" s="267"/>
      <c r="E201" s="267"/>
      <c r="F201" s="267"/>
      <c r="G201" s="267"/>
      <c r="H201" s="267"/>
      <c r="I201" s="267"/>
    </row>
    <row r="202" spans="1:9" x14ac:dyDescent="0.2">
      <c r="A202" s="254" t="s">
        <v>264</v>
      </c>
      <c r="B202" s="254"/>
      <c r="C202" s="254"/>
      <c r="D202" s="254"/>
      <c r="E202" s="254"/>
      <c r="F202" s="254"/>
      <c r="G202" s="254"/>
      <c r="H202" s="254"/>
      <c r="I202" s="254"/>
    </row>
    <row r="203" spans="1:9" ht="72" x14ac:dyDescent="0.2">
      <c r="A203" s="268"/>
      <c r="B203" s="269" t="s">
        <v>253</v>
      </c>
      <c r="C203" s="270" t="s">
        <v>254</v>
      </c>
      <c r="D203" s="270" t="s">
        <v>265</v>
      </c>
      <c r="E203" s="270" t="s">
        <v>266</v>
      </c>
      <c r="G203" s="270" t="s">
        <v>267</v>
      </c>
      <c r="H203" s="270" t="s">
        <v>268</v>
      </c>
      <c r="I203" s="270" t="s">
        <v>269</v>
      </c>
    </row>
    <row r="204" spans="1:9" x14ac:dyDescent="0.2">
      <c r="A204" s="56" t="s">
        <v>1</v>
      </c>
      <c r="B204" s="258" t="s">
        <v>257</v>
      </c>
      <c r="C204" s="259">
        <f>1/300</f>
        <v>3.3333333333333335E-3</v>
      </c>
      <c r="D204" s="271">
        <v>16</v>
      </c>
      <c r="E204" s="56">
        <f>1/188.76</f>
        <v>5.2977325704598437E-3</v>
      </c>
      <c r="G204" s="272">
        <f>C204*D204*E204</f>
        <v>2.8254573709119167E-4</v>
      </c>
      <c r="H204" s="273">
        <f>C166</f>
        <v>0</v>
      </c>
      <c r="I204" s="274">
        <f>G204*H204</f>
        <v>0</v>
      </c>
    </row>
    <row r="205" spans="1:9" x14ac:dyDescent="0.2">
      <c r="A205" s="265" t="s">
        <v>270</v>
      </c>
      <c r="B205" s="265"/>
      <c r="C205" s="265"/>
      <c r="D205" s="275"/>
      <c r="E205" s="55"/>
    </row>
    <row r="206" spans="1:9" x14ac:dyDescent="0.2">
      <c r="A206" s="276" t="s">
        <v>271</v>
      </c>
      <c r="B206" s="276"/>
      <c r="C206" s="276"/>
    </row>
    <row r="207" spans="1:9" ht="15" customHeight="1" x14ac:dyDescent="0.2">
      <c r="A207" s="276" t="s">
        <v>272</v>
      </c>
      <c r="B207" s="276"/>
      <c r="C207" s="276"/>
    </row>
    <row r="208" spans="1:9" ht="15" customHeight="1" x14ac:dyDescent="0.2">
      <c r="A208" s="277" t="s">
        <v>273</v>
      </c>
      <c r="B208" s="277"/>
      <c r="C208" s="277"/>
    </row>
    <row r="209" spans="1:8" ht="15" customHeight="1" x14ac:dyDescent="0.2">
      <c r="A209" s="277" t="s">
        <v>274</v>
      </c>
      <c r="B209" s="277"/>
      <c r="C209" s="277"/>
    </row>
    <row r="210" spans="1:8" ht="15" customHeight="1" x14ac:dyDescent="0.2">
      <c r="A210" s="277" t="s">
        <v>275</v>
      </c>
      <c r="B210" s="277"/>
      <c r="C210" s="277"/>
    </row>
    <row r="211" spans="1:8" ht="15" customHeight="1" x14ac:dyDescent="0.2">
      <c r="A211" s="277"/>
      <c r="B211" s="277"/>
      <c r="C211" s="277"/>
    </row>
    <row r="212" spans="1:8" x14ac:dyDescent="0.2">
      <c r="H212" s="51"/>
    </row>
    <row r="213" spans="1:8" x14ac:dyDescent="0.2">
      <c r="A213" s="58" t="s">
        <v>276</v>
      </c>
      <c r="B213" s="58" t="s">
        <v>277</v>
      </c>
      <c r="C213" s="278" t="s">
        <v>278</v>
      </c>
      <c r="D213" s="58" t="s">
        <v>279</v>
      </c>
      <c r="E213" s="279" t="s">
        <v>280</v>
      </c>
      <c r="G213" s="58" t="s">
        <v>281</v>
      </c>
    </row>
    <row r="214" spans="1:8" x14ac:dyDescent="0.2">
      <c r="A214" s="57" t="s">
        <v>282</v>
      </c>
      <c r="B214" s="280">
        <v>2534.69</v>
      </c>
      <c r="C214" s="281">
        <v>4.01</v>
      </c>
      <c r="D214" s="282">
        <f>B214*C214</f>
        <v>10164.106899999999</v>
      </c>
      <c r="E214" s="282">
        <f>E188</f>
        <v>0</v>
      </c>
      <c r="G214" s="283">
        <f>B214*E214</f>
        <v>0</v>
      </c>
    </row>
    <row r="215" spans="1:8" x14ac:dyDescent="0.2">
      <c r="A215" s="57" t="s">
        <v>283</v>
      </c>
      <c r="B215" s="280">
        <v>6083.09</v>
      </c>
      <c r="C215" s="281">
        <v>1.78</v>
      </c>
      <c r="D215" s="282">
        <f t="shared" ref="D215:D216" si="0">B215*C215</f>
        <v>10827.9002</v>
      </c>
      <c r="E215" s="282">
        <f>E196</f>
        <v>0</v>
      </c>
      <c r="G215" s="283">
        <f>B215*E215</f>
        <v>0</v>
      </c>
    </row>
    <row r="216" spans="1:8" ht="12.75" x14ac:dyDescent="0.2">
      <c r="A216" s="57" t="s">
        <v>284</v>
      </c>
      <c r="B216" s="284">
        <v>708.04</v>
      </c>
      <c r="C216" s="281">
        <v>0.91</v>
      </c>
      <c r="D216" s="282">
        <f t="shared" si="0"/>
        <v>644.31640000000004</v>
      </c>
      <c r="E216" s="282">
        <f>I204</f>
        <v>0</v>
      </c>
      <c r="G216" s="283">
        <f>B216*E216</f>
        <v>0</v>
      </c>
    </row>
    <row r="217" spans="1:8" x14ac:dyDescent="0.2">
      <c r="A217" s="285"/>
      <c r="B217" s="285"/>
      <c r="C217" s="286"/>
      <c r="D217" s="287">
        <f>SUM(D214:D216)</f>
        <v>21636.323499999999</v>
      </c>
      <c r="G217" s="288">
        <f>SUM(G214:G216)</f>
        <v>0</v>
      </c>
    </row>
  </sheetData>
  <mergeCells count="65">
    <mergeCell ref="A206:C206"/>
    <mergeCell ref="A207:C207"/>
    <mergeCell ref="A193:E193"/>
    <mergeCell ref="A194:E194"/>
    <mergeCell ref="A198:C198"/>
    <mergeCell ref="A201:I201"/>
    <mergeCell ref="A202:I202"/>
    <mergeCell ref="A205:C205"/>
    <mergeCell ref="A173:H173"/>
    <mergeCell ref="A176:C176"/>
    <mergeCell ref="A178:C178"/>
    <mergeCell ref="A185:E185"/>
    <mergeCell ref="A186:E186"/>
    <mergeCell ref="A190:C190"/>
    <mergeCell ref="A156:C156"/>
    <mergeCell ref="A164:B164"/>
    <mergeCell ref="A166:B166"/>
    <mergeCell ref="A168:H168"/>
    <mergeCell ref="A170:B171"/>
    <mergeCell ref="C170:C171"/>
    <mergeCell ref="D170:D171"/>
    <mergeCell ref="F170:F171"/>
    <mergeCell ref="G170:G171"/>
    <mergeCell ref="A137:C137"/>
    <mergeCell ref="A139:D139"/>
    <mergeCell ref="A150:C150"/>
    <mergeCell ref="A151:C151"/>
    <mergeCell ref="A152:C152"/>
    <mergeCell ref="A153:B153"/>
    <mergeCell ref="A115:D115"/>
    <mergeCell ref="A118:C118"/>
    <mergeCell ref="A121:C121"/>
    <mergeCell ref="A125:B125"/>
    <mergeCell ref="A128:C128"/>
    <mergeCell ref="A136:B136"/>
    <mergeCell ref="A88:B88"/>
    <mergeCell ref="A90:D90"/>
    <mergeCell ref="A99:B99"/>
    <mergeCell ref="A102:D102"/>
    <mergeCell ref="A104:D104"/>
    <mergeCell ref="A112:B112"/>
    <mergeCell ref="A57:B57"/>
    <mergeCell ref="A60:D60"/>
    <mergeCell ref="A70:B70"/>
    <mergeCell ref="A73:C73"/>
    <mergeCell ref="A80:B80"/>
    <mergeCell ref="A83:C83"/>
    <mergeCell ref="A31:C31"/>
    <mergeCell ref="A37:C37"/>
    <mergeCell ref="A39:C39"/>
    <mergeCell ref="A48:B48"/>
    <mergeCell ref="A51:D51"/>
    <mergeCell ref="A53:D53"/>
    <mergeCell ref="A11:C11"/>
    <mergeCell ref="A18:A20"/>
    <mergeCell ref="A21:B21"/>
    <mergeCell ref="A22:C22"/>
    <mergeCell ref="A23:C23"/>
    <mergeCell ref="A29:C29"/>
    <mergeCell ref="A1:D1"/>
    <mergeCell ref="A3:D3"/>
    <mergeCell ref="A5:D5"/>
    <mergeCell ref="A7:B7"/>
    <mergeCell ref="A8:B8"/>
    <mergeCell ref="A9:B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I2" sqref="I2"/>
    </sheetView>
  </sheetViews>
  <sheetFormatPr defaultRowHeight="11.25" x14ac:dyDescent="0.2"/>
  <cols>
    <col min="1" max="1" width="7.140625" style="125" bestFit="1" customWidth="1"/>
    <col min="2" max="2" width="32.28515625" style="125" customWidth="1"/>
    <col min="3" max="3" width="14" style="125" customWidth="1"/>
    <col min="4" max="4" width="9.140625" style="125"/>
    <col min="5" max="5" width="13.7109375" style="125" customWidth="1"/>
    <col min="6" max="6" width="11.42578125" style="125" customWidth="1"/>
    <col min="7" max="16384" width="9.140625" style="125"/>
  </cols>
  <sheetData>
    <row r="1" spans="1:6" ht="22.5" x14ac:dyDescent="0.2">
      <c r="A1" s="134" t="s">
        <v>154</v>
      </c>
      <c r="B1" s="126" t="s">
        <v>202</v>
      </c>
      <c r="C1" s="127" t="s">
        <v>208</v>
      </c>
      <c r="D1" s="131" t="s">
        <v>154</v>
      </c>
      <c r="E1" s="174" t="s">
        <v>247</v>
      </c>
      <c r="F1" s="175" t="s">
        <v>210</v>
      </c>
    </row>
    <row r="2" spans="1:6" ht="22.5" x14ac:dyDescent="0.2">
      <c r="A2" s="134">
        <v>1</v>
      </c>
      <c r="B2" s="128" t="s">
        <v>203</v>
      </c>
      <c r="C2" s="128">
        <v>4</v>
      </c>
      <c r="D2" s="132" t="s">
        <v>159</v>
      </c>
      <c r="E2" s="151">
        <v>0</v>
      </c>
      <c r="F2" s="151">
        <f t="shared" ref="F2:F7" si="0">C2*E2</f>
        <v>0</v>
      </c>
    </row>
    <row r="3" spans="1:6" ht="22.5" x14ac:dyDescent="0.2">
      <c r="A3" s="134">
        <v>2</v>
      </c>
      <c r="B3" s="128" t="s">
        <v>204</v>
      </c>
      <c r="C3" s="128">
        <v>4</v>
      </c>
      <c r="D3" s="133" t="s">
        <v>159</v>
      </c>
      <c r="E3" s="151">
        <v>0</v>
      </c>
      <c r="F3" s="151">
        <f t="shared" si="0"/>
        <v>0</v>
      </c>
    </row>
    <row r="4" spans="1:6" ht="22.5" x14ac:dyDescent="0.2">
      <c r="A4" s="134">
        <v>3</v>
      </c>
      <c r="B4" s="128" t="s">
        <v>205</v>
      </c>
      <c r="C4" s="128">
        <v>2</v>
      </c>
      <c r="D4" s="132" t="s">
        <v>159</v>
      </c>
      <c r="E4" s="151">
        <v>0</v>
      </c>
      <c r="F4" s="151">
        <f t="shared" si="0"/>
        <v>0</v>
      </c>
    </row>
    <row r="5" spans="1:6" ht="33.75" x14ac:dyDescent="0.2">
      <c r="A5" s="134">
        <v>4</v>
      </c>
      <c r="B5" s="128" t="s">
        <v>206</v>
      </c>
      <c r="C5" s="128">
        <v>1</v>
      </c>
      <c r="D5" s="132" t="s">
        <v>159</v>
      </c>
      <c r="E5" s="151">
        <v>0</v>
      </c>
      <c r="F5" s="151">
        <f t="shared" si="0"/>
        <v>0</v>
      </c>
    </row>
    <row r="6" spans="1:6" ht="22.5" x14ac:dyDescent="0.2">
      <c r="A6" s="134">
        <v>5</v>
      </c>
      <c r="B6" s="128" t="s">
        <v>207</v>
      </c>
      <c r="C6" s="128">
        <v>6</v>
      </c>
      <c r="D6" s="132" t="s">
        <v>209</v>
      </c>
      <c r="E6" s="151">
        <v>0</v>
      </c>
      <c r="F6" s="151">
        <f t="shared" si="0"/>
        <v>0</v>
      </c>
    </row>
    <row r="7" spans="1:6" ht="23.25" thickBot="1" x14ac:dyDescent="0.25">
      <c r="A7" s="164">
        <v>6</v>
      </c>
      <c r="B7" s="158" t="s">
        <v>231</v>
      </c>
      <c r="C7" s="158">
        <v>1</v>
      </c>
      <c r="D7" s="159" t="s">
        <v>159</v>
      </c>
      <c r="E7" s="156">
        <v>0</v>
      </c>
      <c r="F7" s="156">
        <f t="shared" si="0"/>
        <v>0</v>
      </c>
    </row>
    <row r="8" spans="1:6" ht="15.75" customHeight="1" thickBot="1" x14ac:dyDescent="0.25">
      <c r="A8" s="223" t="s">
        <v>233</v>
      </c>
      <c r="B8" s="223"/>
      <c r="C8" s="223"/>
      <c r="D8" s="223"/>
      <c r="E8" s="224"/>
      <c r="F8" s="166">
        <f>SUM(F2:F7)</f>
        <v>0</v>
      </c>
    </row>
    <row r="9" spans="1:6" ht="13.5" thickBot="1" x14ac:dyDescent="0.25">
      <c r="A9" s="225" t="s">
        <v>234</v>
      </c>
      <c r="B9" s="226"/>
      <c r="C9" s="226"/>
      <c r="D9" s="226"/>
      <c r="E9" s="227"/>
      <c r="F9" s="168">
        <f>F8/12</f>
        <v>0</v>
      </c>
    </row>
  </sheetData>
  <mergeCells count="2">
    <mergeCell ref="A8:E8"/>
    <mergeCell ref="A9:E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11" workbookViewId="0">
      <selection activeCell="E3" sqref="E3:E25"/>
    </sheetView>
  </sheetViews>
  <sheetFormatPr defaultRowHeight="11.25" x14ac:dyDescent="0.2"/>
  <cols>
    <col min="1" max="1" width="4.28515625" style="125" bestFit="1" customWidth="1"/>
    <col min="2" max="2" width="31.28515625" style="125" customWidth="1"/>
    <col min="3" max="4" width="9.140625" style="125"/>
    <col min="5" max="5" width="13.7109375" style="125" customWidth="1"/>
    <col min="6" max="6" width="12.42578125" style="125" bestFit="1" customWidth="1"/>
    <col min="7" max="16384" width="9.140625" style="125"/>
  </cols>
  <sheetData>
    <row r="1" spans="1:6" s="150" customFormat="1" x14ac:dyDescent="0.2">
      <c r="A1" s="235"/>
      <c r="B1" s="235"/>
      <c r="C1" s="235"/>
      <c r="D1" s="236"/>
      <c r="E1" s="233" t="s">
        <v>211</v>
      </c>
      <c r="F1" s="233" t="s">
        <v>210</v>
      </c>
    </row>
    <row r="2" spans="1:6" ht="22.5" x14ac:dyDescent="0.2">
      <c r="A2" s="135" t="s">
        <v>152</v>
      </c>
      <c r="B2" s="135" t="s">
        <v>153</v>
      </c>
      <c r="C2" s="135" t="s">
        <v>179</v>
      </c>
      <c r="D2" s="135" t="s">
        <v>154</v>
      </c>
      <c r="E2" s="233"/>
      <c r="F2" s="233"/>
    </row>
    <row r="3" spans="1:6" ht="22.5" x14ac:dyDescent="0.2">
      <c r="A3" s="136">
        <v>1</v>
      </c>
      <c r="B3" s="137" t="s">
        <v>216</v>
      </c>
      <c r="C3" s="136">
        <v>48</v>
      </c>
      <c r="D3" s="136" t="s">
        <v>157</v>
      </c>
      <c r="E3" s="151">
        <v>0</v>
      </c>
      <c r="F3" s="151">
        <f t="shared" ref="F3:F25" si="0">C3*E3</f>
        <v>0</v>
      </c>
    </row>
    <row r="4" spans="1:6" ht="22.5" x14ac:dyDescent="0.2">
      <c r="A4" s="136">
        <v>2</v>
      </c>
      <c r="B4" s="154" t="s">
        <v>155</v>
      </c>
      <c r="C4" s="136">
        <v>24</v>
      </c>
      <c r="D4" s="136" t="s">
        <v>156</v>
      </c>
      <c r="E4" s="151">
        <v>0</v>
      </c>
      <c r="F4" s="151">
        <f t="shared" si="0"/>
        <v>0</v>
      </c>
    </row>
    <row r="5" spans="1:6" ht="22.5" x14ac:dyDescent="0.2">
      <c r="A5" s="136">
        <v>3</v>
      </c>
      <c r="B5" s="137" t="s">
        <v>158</v>
      </c>
      <c r="C5" s="136">
        <v>60</v>
      </c>
      <c r="D5" s="136" t="s">
        <v>159</v>
      </c>
      <c r="E5" s="151">
        <v>0</v>
      </c>
      <c r="F5" s="151">
        <f t="shared" si="0"/>
        <v>0</v>
      </c>
    </row>
    <row r="6" spans="1:6" ht="22.5" x14ac:dyDescent="0.2">
      <c r="A6" s="136">
        <v>4</v>
      </c>
      <c r="B6" s="137" t="s">
        <v>160</v>
      </c>
      <c r="C6" s="136">
        <v>288</v>
      </c>
      <c r="D6" s="136" t="s">
        <v>159</v>
      </c>
      <c r="E6" s="151">
        <v>0</v>
      </c>
      <c r="F6" s="151">
        <f t="shared" si="0"/>
        <v>0</v>
      </c>
    </row>
    <row r="7" spans="1:6" ht="67.5" x14ac:dyDescent="0.2">
      <c r="A7" s="136">
        <v>5</v>
      </c>
      <c r="B7" s="137" t="s">
        <v>177</v>
      </c>
      <c r="C7" s="136">
        <v>24</v>
      </c>
      <c r="D7" s="136" t="s">
        <v>161</v>
      </c>
      <c r="E7" s="151">
        <v>0</v>
      </c>
      <c r="F7" s="151">
        <f t="shared" si="0"/>
        <v>0</v>
      </c>
    </row>
    <row r="8" spans="1:6" ht="33.75" x14ac:dyDescent="0.2">
      <c r="A8" s="136">
        <v>6</v>
      </c>
      <c r="B8" s="137" t="s">
        <v>162</v>
      </c>
      <c r="C8" s="136">
        <v>48</v>
      </c>
      <c r="D8" s="138" t="s">
        <v>161</v>
      </c>
      <c r="E8" s="151">
        <v>0</v>
      </c>
      <c r="F8" s="151">
        <f t="shared" si="0"/>
        <v>0</v>
      </c>
    </row>
    <row r="9" spans="1:6" ht="22.5" x14ac:dyDescent="0.2">
      <c r="A9" s="136">
        <v>7</v>
      </c>
      <c r="B9" s="137" t="s">
        <v>163</v>
      </c>
      <c r="C9" s="136">
        <v>24</v>
      </c>
      <c r="D9" s="136" t="s">
        <v>159</v>
      </c>
      <c r="E9" s="151">
        <v>0</v>
      </c>
      <c r="F9" s="151">
        <f t="shared" si="0"/>
        <v>0</v>
      </c>
    </row>
    <row r="10" spans="1:6" ht="67.5" x14ac:dyDescent="0.2">
      <c r="A10" s="136">
        <v>8</v>
      </c>
      <c r="B10" s="137" t="s">
        <v>164</v>
      </c>
      <c r="C10" s="136">
        <v>32</v>
      </c>
      <c r="D10" s="136" t="s">
        <v>159</v>
      </c>
      <c r="E10" s="151">
        <v>0</v>
      </c>
      <c r="F10" s="151">
        <f t="shared" si="0"/>
        <v>0</v>
      </c>
    </row>
    <row r="11" spans="1:6" ht="22.5" x14ac:dyDescent="0.2">
      <c r="A11" s="136">
        <v>9</v>
      </c>
      <c r="B11" s="137" t="s">
        <v>165</v>
      </c>
      <c r="C11" s="136">
        <v>144</v>
      </c>
      <c r="D11" s="136" t="s">
        <v>159</v>
      </c>
      <c r="E11" s="151">
        <v>0</v>
      </c>
      <c r="F11" s="151">
        <f t="shared" si="0"/>
        <v>0</v>
      </c>
    </row>
    <row r="12" spans="1:6" x14ac:dyDescent="0.2">
      <c r="A12" s="136">
        <v>10</v>
      </c>
      <c r="B12" s="137" t="s">
        <v>215</v>
      </c>
      <c r="C12" s="136">
        <v>144</v>
      </c>
      <c r="D12" s="136" t="s">
        <v>156</v>
      </c>
      <c r="E12" s="151">
        <v>0</v>
      </c>
      <c r="F12" s="151">
        <f t="shared" si="0"/>
        <v>0</v>
      </c>
    </row>
    <row r="13" spans="1:6" x14ac:dyDescent="0.2">
      <c r="A13" s="136">
        <v>11</v>
      </c>
      <c r="B13" s="137" t="s">
        <v>214</v>
      </c>
      <c r="C13" s="136">
        <v>144</v>
      </c>
      <c r="D13" s="136" t="s">
        <v>156</v>
      </c>
      <c r="E13" s="151">
        <v>0</v>
      </c>
      <c r="F13" s="151">
        <f t="shared" si="0"/>
        <v>0</v>
      </c>
    </row>
    <row r="14" spans="1:6" ht="22.5" x14ac:dyDescent="0.2">
      <c r="A14" s="136">
        <v>12</v>
      </c>
      <c r="B14" s="137" t="s">
        <v>220</v>
      </c>
      <c r="C14" s="136">
        <v>48</v>
      </c>
      <c r="D14" s="136" t="s">
        <v>159</v>
      </c>
      <c r="E14" s="151">
        <v>0</v>
      </c>
      <c r="F14" s="151">
        <f t="shared" si="0"/>
        <v>0</v>
      </c>
    </row>
    <row r="15" spans="1:6" ht="45" x14ac:dyDescent="0.2">
      <c r="A15" s="136">
        <v>13</v>
      </c>
      <c r="B15" s="137" t="s">
        <v>166</v>
      </c>
      <c r="C15" s="136">
        <v>120</v>
      </c>
      <c r="D15" s="136" t="s">
        <v>167</v>
      </c>
      <c r="E15" s="151">
        <v>0</v>
      </c>
      <c r="F15" s="151">
        <f t="shared" si="0"/>
        <v>0</v>
      </c>
    </row>
    <row r="16" spans="1:6" ht="33.75" x14ac:dyDescent="0.2">
      <c r="A16" s="136">
        <v>14</v>
      </c>
      <c r="B16" s="137" t="s">
        <v>217</v>
      </c>
      <c r="C16" s="136">
        <v>12</v>
      </c>
      <c r="D16" s="136" t="s">
        <v>168</v>
      </c>
      <c r="E16" s="151">
        <v>0</v>
      </c>
      <c r="F16" s="151">
        <f t="shared" si="0"/>
        <v>0</v>
      </c>
    </row>
    <row r="17" spans="1:6" ht="22.5" x14ac:dyDescent="0.2">
      <c r="A17" s="136">
        <v>15</v>
      </c>
      <c r="B17" s="154" t="s">
        <v>169</v>
      </c>
      <c r="C17" s="136">
        <v>150</v>
      </c>
      <c r="D17" s="136" t="s">
        <v>159</v>
      </c>
      <c r="E17" s="151">
        <v>0</v>
      </c>
      <c r="F17" s="151">
        <f t="shared" si="0"/>
        <v>0</v>
      </c>
    </row>
    <row r="18" spans="1:6" ht="33.75" x14ac:dyDescent="0.2">
      <c r="A18" s="136">
        <v>16</v>
      </c>
      <c r="B18" s="137" t="s">
        <v>228</v>
      </c>
      <c r="C18" s="136">
        <v>40</v>
      </c>
      <c r="D18" s="136" t="s">
        <v>170</v>
      </c>
      <c r="E18" s="151">
        <v>0</v>
      </c>
      <c r="F18" s="151">
        <f t="shared" si="0"/>
        <v>0</v>
      </c>
    </row>
    <row r="19" spans="1:6" ht="45" x14ac:dyDescent="0.2">
      <c r="A19" s="136">
        <v>17</v>
      </c>
      <c r="B19" s="137" t="s">
        <v>171</v>
      </c>
      <c r="C19" s="136">
        <v>96</v>
      </c>
      <c r="D19" s="136" t="s">
        <v>172</v>
      </c>
      <c r="E19" s="151">
        <v>0</v>
      </c>
      <c r="F19" s="151">
        <f t="shared" si="0"/>
        <v>0</v>
      </c>
    </row>
    <row r="20" spans="1:6" ht="22.5" x14ac:dyDescent="0.2">
      <c r="A20" s="136">
        <v>18</v>
      </c>
      <c r="B20" s="154" t="s">
        <v>229</v>
      </c>
      <c r="C20" s="155">
        <v>250</v>
      </c>
      <c r="D20" s="155" t="s">
        <v>170</v>
      </c>
      <c r="E20" s="151">
        <v>0</v>
      </c>
      <c r="F20" s="151">
        <f t="shared" si="0"/>
        <v>0</v>
      </c>
    </row>
    <row r="21" spans="1:6" ht="22.5" x14ac:dyDescent="0.2">
      <c r="A21" s="136">
        <v>19</v>
      </c>
      <c r="B21" s="137" t="s">
        <v>173</v>
      </c>
      <c r="C21" s="136">
        <v>4</v>
      </c>
      <c r="D21" s="136" t="s">
        <v>168</v>
      </c>
      <c r="E21" s="151">
        <v>0</v>
      </c>
      <c r="F21" s="151">
        <f t="shared" si="0"/>
        <v>0</v>
      </c>
    </row>
    <row r="22" spans="1:6" ht="67.5" x14ac:dyDescent="0.2">
      <c r="A22" s="136">
        <v>20</v>
      </c>
      <c r="B22" s="137" t="s">
        <v>174</v>
      </c>
      <c r="C22" s="136">
        <v>36</v>
      </c>
      <c r="D22" s="136" t="s">
        <v>168</v>
      </c>
      <c r="E22" s="151">
        <v>0</v>
      </c>
      <c r="F22" s="151">
        <f t="shared" si="0"/>
        <v>0</v>
      </c>
    </row>
    <row r="23" spans="1:6" ht="22.5" x14ac:dyDescent="0.2">
      <c r="A23" s="136">
        <v>21</v>
      </c>
      <c r="B23" s="137" t="s">
        <v>175</v>
      </c>
      <c r="C23" s="136">
        <v>60</v>
      </c>
      <c r="D23" s="136" t="s">
        <v>161</v>
      </c>
      <c r="E23" s="151">
        <v>0</v>
      </c>
      <c r="F23" s="151">
        <f t="shared" si="0"/>
        <v>0</v>
      </c>
    </row>
    <row r="24" spans="1:6" ht="67.5" x14ac:dyDescent="0.2">
      <c r="A24" s="136">
        <v>22</v>
      </c>
      <c r="B24" s="137" t="s">
        <v>230</v>
      </c>
      <c r="C24" s="136">
        <v>50</v>
      </c>
      <c r="D24" s="136" t="s">
        <v>168</v>
      </c>
      <c r="E24" s="151">
        <v>0</v>
      </c>
      <c r="F24" s="151">
        <f t="shared" si="0"/>
        <v>0</v>
      </c>
    </row>
    <row r="25" spans="1:6" ht="68.25" thickBot="1" x14ac:dyDescent="0.25">
      <c r="A25" s="136">
        <v>23</v>
      </c>
      <c r="B25" s="137" t="s">
        <v>176</v>
      </c>
      <c r="C25" s="136">
        <v>2000</v>
      </c>
      <c r="D25" s="136" t="s">
        <v>159</v>
      </c>
      <c r="E25" s="151">
        <v>0</v>
      </c>
      <c r="F25" s="156">
        <f t="shared" si="0"/>
        <v>0</v>
      </c>
    </row>
    <row r="26" spans="1:6" ht="13.5" thickBot="1" x14ac:dyDescent="0.25">
      <c r="A26" s="234" t="s">
        <v>232</v>
      </c>
      <c r="B26" s="234"/>
      <c r="C26" s="234"/>
      <c r="D26" s="234"/>
      <c r="E26" s="234"/>
      <c r="F26" s="161">
        <f>SUM(F3:F25)</f>
        <v>0</v>
      </c>
    </row>
    <row r="27" spans="1:6" ht="13.5" thickBot="1" x14ac:dyDescent="0.25">
      <c r="A27" s="228" t="s">
        <v>235</v>
      </c>
      <c r="B27" s="229"/>
      <c r="C27" s="229"/>
      <c r="D27" s="229"/>
      <c r="E27" s="230"/>
      <c r="F27" s="167">
        <f>F26/12</f>
        <v>0</v>
      </c>
    </row>
    <row r="28" spans="1:6" ht="13.5" thickBot="1" x14ac:dyDescent="0.25">
      <c r="A28" s="231" t="s">
        <v>236</v>
      </c>
      <c r="B28" s="232"/>
      <c r="C28" s="232"/>
      <c r="D28" s="232"/>
      <c r="E28" s="232"/>
      <c r="F28" s="167">
        <f>F27/5</f>
        <v>0</v>
      </c>
    </row>
  </sheetData>
  <mergeCells count="6">
    <mergeCell ref="A27:E27"/>
    <mergeCell ref="A28:E28"/>
    <mergeCell ref="F1:F2"/>
    <mergeCell ref="A26:E26"/>
    <mergeCell ref="A1:D1"/>
    <mergeCell ref="E1:E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E1" sqref="E1"/>
    </sheetView>
  </sheetViews>
  <sheetFormatPr defaultRowHeight="11.25" x14ac:dyDescent="0.2"/>
  <cols>
    <col min="1" max="1" width="9.140625" style="125"/>
    <col min="2" max="2" width="27.7109375" style="125" customWidth="1"/>
    <col min="3" max="4" width="9.140625" style="125"/>
    <col min="5" max="5" width="12.28515625" style="125" bestFit="1" customWidth="1"/>
    <col min="6" max="6" width="11.42578125" style="125" customWidth="1"/>
    <col min="7" max="16384" width="9.140625" style="125"/>
  </cols>
  <sheetData>
    <row r="1" spans="1:6" ht="22.5" x14ac:dyDescent="0.2">
      <c r="A1" s="135" t="s">
        <v>152</v>
      </c>
      <c r="B1" s="135" t="s">
        <v>178</v>
      </c>
      <c r="C1" s="135" t="s">
        <v>179</v>
      </c>
      <c r="D1" s="135" t="s">
        <v>154</v>
      </c>
      <c r="E1" s="174" t="s">
        <v>247</v>
      </c>
      <c r="F1" s="174" t="s">
        <v>210</v>
      </c>
    </row>
    <row r="2" spans="1:6" ht="56.25" x14ac:dyDescent="0.2">
      <c r="A2" s="139">
        <v>1</v>
      </c>
      <c r="B2" s="137" t="s">
        <v>180</v>
      </c>
      <c r="C2" s="136">
        <v>10</v>
      </c>
      <c r="D2" s="136" t="s">
        <v>159</v>
      </c>
      <c r="E2" s="151">
        <v>0</v>
      </c>
      <c r="F2" s="151">
        <f t="shared" ref="F2:F25" si="0">C2*E2</f>
        <v>0</v>
      </c>
    </row>
    <row r="3" spans="1:6" ht="67.5" x14ac:dyDescent="0.2">
      <c r="A3" s="139">
        <v>2</v>
      </c>
      <c r="B3" s="137" t="s">
        <v>225</v>
      </c>
      <c r="C3" s="136">
        <v>5</v>
      </c>
      <c r="D3" s="136" t="s">
        <v>159</v>
      </c>
      <c r="E3" s="151">
        <v>0</v>
      </c>
      <c r="F3" s="151">
        <f t="shared" si="0"/>
        <v>0</v>
      </c>
    </row>
    <row r="4" spans="1:6" ht="33.75" x14ac:dyDescent="0.2">
      <c r="A4" s="139">
        <v>3</v>
      </c>
      <c r="B4" s="137" t="s">
        <v>181</v>
      </c>
      <c r="C4" s="136">
        <v>5</v>
      </c>
      <c r="D4" s="136" t="s">
        <v>159</v>
      </c>
      <c r="E4" s="151">
        <v>0</v>
      </c>
      <c r="F4" s="151">
        <f t="shared" si="0"/>
        <v>0</v>
      </c>
    </row>
    <row r="5" spans="1:6" ht="33.75" x14ac:dyDescent="0.2">
      <c r="A5" s="139">
        <v>4</v>
      </c>
      <c r="B5" s="137" t="s">
        <v>182</v>
      </c>
      <c r="C5" s="136">
        <v>10</v>
      </c>
      <c r="D5" s="136" t="s">
        <v>159</v>
      </c>
      <c r="E5" s="151">
        <v>0</v>
      </c>
      <c r="F5" s="151">
        <f t="shared" si="0"/>
        <v>0</v>
      </c>
    </row>
    <row r="6" spans="1:6" ht="22.5" x14ac:dyDescent="0.2">
      <c r="A6" s="139">
        <v>5</v>
      </c>
      <c r="B6" s="137" t="s">
        <v>183</v>
      </c>
      <c r="C6" s="136">
        <v>12</v>
      </c>
      <c r="D6" s="136" t="s">
        <v>159</v>
      </c>
      <c r="E6" s="151">
        <v>0</v>
      </c>
      <c r="F6" s="151">
        <f t="shared" si="0"/>
        <v>0</v>
      </c>
    </row>
    <row r="7" spans="1:6" ht="33.75" x14ac:dyDescent="0.2">
      <c r="A7" s="139">
        <v>6</v>
      </c>
      <c r="B7" s="137" t="s">
        <v>184</v>
      </c>
      <c r="C7" s="136">
        <v>20</v>
      </c>
      <c r="D7" s="136" t="s">
        <v>159</v>
      </c>
      <c r="E7" s="151">
        <v>0</v>
      </c>
      <c r="F7" s="151">
        <f t="shared" si="0"/>
        <v>0</v>
      </c>
    </row>
    <row r="8" spans="1:6" ht="22.5" x14ac:dyDescent="0.2">
      <c r="A8" s="139">
        <v>7</v>
      </c>
      <c r="B8" s="140" t="s">
        <v>227</v>
      </c>
      <c r="C8" s="136">
        <v>20</v>
      </c>
      <c r="D8" s="136" t="s">
        <v>159</v>
      </c>
      <c r="E8" s="151">
        <v>0</v>
      </c>
      <c r="F8" s="151">
        <f t="shared" si="0"/>
        <v>0</v>
      </c>
    </row>
    <row r="9" spans="1:6" ht="22.5" x14ac:dyDescent="0.2">
      <c r="A9" s="139">
        <v>8</v>
      </c>
      <c r="B9" s="153" t="s">
        <v>221</v>
      </c>
      <c r="C9" s="136">
        <v>20</v>
      </c>
      <c r="D9" s="136" t="s">
        <v>154</v>
      </c>
      <c r="E9" s="151">
        <v>0</v>
      </c>
      <c r="F9" s="151">
        <f t="shared" si="0"/>
        <v>0</v>
      </c>
    </row>
    <row r="10" spans="1:6" ht="33.75" x14ac:dyDescent="0.2">
      <c r="A10" s="139">
        <v>9</v>
      </c>
      <c r="B10" s="137" t="s">
        <v>185</v>
      </c>
      <c r="C10" s="136">
        <v>5</v>
      </c>
      <c r="D10" s="136" t="s">
        <v>159</v>
      </c>
      <c r="E10" s="151">
        <v>0</v>
      </c>
      <c r="F10" s="151">
        <f t="shared" si="0"/>
        <v>0</v>
      </c>
    </row>
    <row r="11" spans="1:6" ht="22.5" x14ac:dyDescent="0.2">
      <c r="A11" s="139">
        <v>10</v>
      </c>
      <c r="B11" s="137" t="s">
        <v>218</v>
      </c>
      <c r="C11" s="136">
        <v>12</v>
      </c>
      <c r="D11" s="136" t="s">
        <v>159</v>
      </c>
      <c r="E11" s="151">
        <v>0</v>
      </c>
      <c r="F11" s="151">
        <f t="shared" si="0"/>
        <v>0</v>
      </c>
    </row>
    <row r="12" spans="1:6" ht="22.5" x14ac:dyDescent="0.2">
      <c r="A12" s="139">
        <v>11</v>
      </c>
      <c r="B12" s="141" t="s">
        <v>186</v>
      </c>
      <c r="C12" s="136">
        <v>5</v>
      </c>
      <c r="D12" s="136" t="s">
        <v>187</v>
      </c>
      <c r="E12" s="151">
        <v>0</v>
      </c>
      <c r="F12" s="151">
        <f t="shared" si="0"/>
        <v>0</v>
      </c>
    </row>
    <row r="13" spans="1:6" ht="45" x14ac:dyDescent="0.2">
      <c r="A13" s="139">
        <v>12</v>
      </c>
      <c r="B13" s="137" t="s">
        <v>188</v>
      </c>
      <c r="C13" s="136">
        <v>10</v>
      </c>
      <c r="D13" s="136" t="s">
        <v>159</v>
      </c>
      <c r="E13" s="151">
        <v>0</v>
      </c>
      <c r="F13" s="151">
        <f t="shared" si="0"/>
        <v>0</v>
      </c>
    </row>
    <row r="14" spans="1:6" ht="45" x14ac:dyDescent="0.2">
      <c r="A14" s="139">
        <v>13</v>
      </c>
      <c r="B14" s="137" t="s">
        <v>189</v>
      </c>
      <c r="C14" s="136">
        <v>10</v>
      </c>
      <c r="D14" s="136" t="s">
        <v>159</v>
      </c>
      <c r="E14" s="151">
        <v>0</v>
      </c>
      <c r="F14" s="151">
        <f t="shared" si="0"/>
        <v>0</v>
      </c>
    </row>
    <row r="15" spans="1:6" ht="56.25" x14ac:dyDescent="0.2">
      <c r="A15" s="139">
        <v>14</v>
      </c>
      <c r="B15" s="137" t="s">
        <v>190</v>
      </c>
      <c r="C15" s="136">
        <v>50</v>
      </c>
      <c r="D15" s="136" t="s">
        <v>159</v>
      </c>
      <c r="E15" s="151">
        <v>0</v>
      </c>
      <c r="F15" s="151">
        <f t="shared" si="0"/>
        <v>0</v>
      </c>
    </row>
    <row r="16" spans="1:6" x14ac:dyDescent="0.2">
      <c r="A16" s="139">
        <v>15</v>
      </c>
      <c r="B16" s="152" t="s">
        <v>239</v>
      </c>
      <c r="C16" s="136">
        <v>5</v>
      </c>
      <c r="D16" s="136" t="s">
        <v>154</v>
      </c>
      <c r="E16" s="151">
        <v>0</v>
      </c>
      <c r="F16" s="151">
        <f t="shared" si="0"/>
        <v>0</v>
      </c>
    </row>
    <row r="17" spans="1:6" ht="22.5" x14ac:dyDescent="0.2">
      <c r="A17" s="139">
        <v>16</v>
      </c>
      <c r="B17" s="137" t="s">
        <v>191</v>
      </c>
      <c r="C17" s="136">
        <v>5</v>
      </c>
      <c r="D17" s="136" t="s">
        <v>159</v>
      </c>
      <c r="E17" s="151">
        <v>0</v>
      </c>
      <c r="F17" s="151">
        <f t="shared" si="0"/>
        <v>0</v>
      </c>
    </row>
    <row r="18" spans="1:6" ht="33.75" x14ac:dyDescent="0.2">
      <c r="A18" s="139">
        <v>17</v>
      </c>
      <c r="B18" s="137" t="s">
        <v>192</v>
      </c>
      <c r="C18" s="136">
        <v>10</v>
      </c>
      <c r="D18" s="136" t="s">
        <v>159</v>
      </c>
      <c r="E18" s="151">
        <v>0</v>
      </c>
      <c r="F18" s="151">
        <f t="shared" si="0"/>
        <v>0</v>
      </c>
    </row>
    <row r="19" spans="1:6" ht="33.75" x14ac:dyDescent="0.2">
      <c r="A19" s="139">
        <v>18</v>
      </c>
      <c r="B19" s="137" t="s">
        <v>193</v>
      </c>
      <c r="C19" s="136">
        <v>6</v>
      </c>
      <c r="D19" s="136" t="s">
        <v>159</v>
      </c>
      <c r="E19" s="151">
        <v>0</v>
      </c>
      <c r="F19" s="151">
        <f t="shared" si="0"/>
        <v>0</v>
      </c>
    </row>
    <row r="20" spans="1:6" ht="45" x14ac:dyDescent="0.2">
      <c r="A20" s="139">
        <v>19</v>
      </c>
      <c r="B20" s="137" t="s">
        <v>194</v>
      </c>
      <c r="C20" s="136">
        <v>10</v>
      </c>
      <c r="D20" s="136" t="s">
        <v>159</v>
      </c>
      <c r="E20" s="151">
        <v>0</v>
      </c>
      <c r="F20" s="151">
        <f t="shared" si="0"/>
        <v>0</v>
      </c>
    </row>
    <row r="21" spans="1:6" ht="45" x14ac:dyDescent="0.2">
      <c r="A21" s="139">
        <v>20</v>
      </c>
      <c r="B21" s="137" t="s">
        <v>226</v>
      </c>
      <c r="C21" s="136">
        <v>10</v>
      </c>
      <c r="D21" s="136" t="s">
        <v>159</v>
      </c>
      <c r="E21" s="151">
        <v>0</v>
      </c>
      <c r="F21" s="151">
        <f t="shared" si="0"/>
        <v>0</v>
      </c>
    </row>
    <row r="22" spans="1:6" ht="22.5" x14ac:dyDescent="0.2">
      <c r="A22" s="139">
        <v>21</v>
      </c>
      <c r="B22" s="137" t="s">
        <v>195</v>
      </c>
      <c r="C22" s="136">
        <v>5</v>
      </c>
      <c r="D22" s="136" t="s">
        <v>159</v>
      </c>
      <c r="E22" s="151">
        <v>0</v>
      </c>
      <c r="F22" s="151">
        <f t="shared" si="0"/>
        <v>0</v>
      </c>
    </row>
    <row r="23" spans="1:6" ht="22.5" x14ac:dyDescent="0.2">
      <c r="A23" s="139">
        <v>22</v>
      </c>
      <c r="B23" s="137" t="s">
        <v>196</v>
      </c>
      <c r="C23" s="136">
        <v>10</v>
      </c>
      <c r="D23" s="136" t="s">
        <v>159</v>
      </c>
      <c r="E23" s="151">
        <v>0</v>
      </c>
      <c r="F23" s="151">
        <f t="shared" si="0"/>
        <v>0</v>
      </c>
    </row>
    <row r="24" spans="1:6" ht="22.5" x14ac:dyDescent="0.2">
      <c r="A24" s="139">
        <v>23</v>
      </c>
      <c r="B24" s="137" t="s">
        <v>197</v>
      </c>
      <c r="C24" s="136">
        <v>5</v>
      </c>
      <c r="D24" s="136" t="s">
        <v>159</v>
      </c>
      <c r="E24" s="151">
        <v>0</v>
      </c>
      <c r="F24" s="151">
        <f t="shared" si="0"/>
        <v>0</v>
      </c>
    </row>
    <row r="25" spans="1:6" ht="12" thickBot="1" x14ac:dyDescent="0.25">
      <c r="A25" s="165">
        <v>24</v>
      </c>
      <c r="B25" s="162" t="s">
        <v>213</v>
      </c>
      <c r="C25" s="160">
        <v>5</v>
      </c>
      <c r="D25" s="163" t="s">
        <v>159</v>
      </c>
      <c r="E25" s="151">
        <v>0</v>
      </c>
      <c r="F25" s="156">
        <f t="shared" si="0"/>
        <v>0</v>
      </c>
    </row>
    <row r="26" spans="1:6" ht="13.5" thickBot="1" x14ac:dyDescent="0.25">
      <c r="A26" s="237" t="s">
        <v>232</v>
      </c>
      <c r="B26" s="238"/>
      <c r="C26" s="238"/>
      <c r="D26" s="238"/>
      <c r="E26" s="239"/>
      <c r="F26" s="157">
        <f>SUM(F2:F25)</f>
        <v>0</v>
      </c>
    </row>
    <row r="27" spans="1:6" ht="13.5" thickBot="1" x14ac:dyDescent="0.25">
      <c r="A27" s="225" t="s">
        <v>237</v>
      </c>
      <c r="B27" s="226"/>
      <c r="C27" s="226"/>
      <c r="D27" s="226"/>
      <c r="E27" s="227"/>
      <c r="F27" s="168">
        <f>F26/12</f>
        <v>0</v>
      </c>
    </row>
    <row r="28" spans="1:6" ht="13.5" thickBot="1" x14ac:dyDescent="0.25">
      <c r="A28" s="225" t="s">
        <v>238</v>
      </c>
      <c r="B28" s="226"/>
      <c r="C28" s="226"/>
      <c r="D28" s="226"/>
      <c r="E28" s="227"/>
      <c r="F28" s="168">
        <f>F27/5</f>
        <v>0</v>
      </c>
    </row>
  </sheetData>
  <mergeCells count="3">
    <mergeCell ref="A27:E27"/>
    <mergeCell ref="A28:E28"/>
    <mergeCell ref="A26:E26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K10" sqref="K10"/>
    </sheetView>
  </sheetViews>
  <sheetFormatPr defaultRowHeight="11.25" x14ac:dyDescent="0.2"/>
  <cols>
    <col min="1" max="1" width="9.140625" style="125"/>
    <col min="2" max="2" width="42.28515625" style="125" customWidth="1"/>
    <col min="3" max="4" width="9.140625" style="125"/>
    <col min="5" max="5" width="13.7109375" style="125" customWidth="1"/>
    <col min="6" max="6" width="11.42578125" style="125" customWidth="1"/>
    <col min="7" max="16384" width="9.140625" style="125"/>
  </cols>
  <sheetData>
    <row r="1" spans="1:6" ht="22.5" x14ac:dyDescent="0.2">
      <c r="A1" s="127" t="s">
        <v>152</v>
      </c>
      <c r="B1" s="171" t="s">
        <v>243</v>
      </c>
      <c r="C1" s="127" t="s">
        <v>179</v>
      </c>
      <c r="D1" s="127" t="s">
        <v>154</v>
      </c>
      <c r="E1" s="175" t="s">
        <v>247</v>
      </c>
      <c r="F1" s="175" t="s">
        <v>210</v>
      </c>
    </row>
    <row r="2" spans="1:6" ht="45" x14ac:dyDescent="0.2">
      <c r="A2" s="142">
        <v>1</v>
      </c>
      <c r="B2" s="143" t="s">
        <v>198</v>
      </c>
      <c r="C2" s="128">
        <v>1</v>
      </c>
      <c r="D2" s="129" t="s">
        <v>159</v>
      </c>
      <c r="E2" s="151">
        <v>0</v>
      </c>
      <c r="F2" s="151">
        <f t="shared" ref="F2:F10" si="0">C2*E2</f>
        <v>0</v>
      </c>
    </row>
    <row r="3" spans="1:6" x14ac:dyDescent="0.2">
      <c r="A3" s="144">
        <v>2</v>
      </c>
      <c r="B3" s="145" t="s">
        <v>223</v>
      </c>
      <c r="C3" s="146">
        <v>1</v>
      </c>
      <c r="D3" s="130" t="s">
        <v>159</v>
      </c>
      <c r="E3" s="151">
        <v>0</v>
      </c>
      <c r="F3" s="151">
        <f t="shared" si="0"/>
        <v>0</v>
      </c>
    </row>
    <row r="4" spans="1:6" x14ac:dyDescent="0.2">
      <c r="A4" s="144">
        <v>3</v>
      </c>
      <c r="B4" s="143" t="s">
        <v>199</v>
      </c>
      <c r="C4" s="128">
        <v>1</v>
      </c>
      <c r="D4" s="129" t="s">
        <v>159</v>
      </c>
      <c r="E4" s="151">
        <v>0</v>
      </c>
      <c r="F4" s="151">
        <f t="shared" si="0"/>
        <v>0</v>
      </c>
    </row>
    <row r="5" spans="1:6" ht="45" x14ac:dyDescent="0.2">
      <c r="A5" s="142">
        <v>4</v>
      </c>
      <c r="B5" s="143" t="s">
        <v>200</v>
      </c>
      <c r="C5" s="128">
        <v>1</v>
      </c>
      <c r="D5" s="129" t="s">
        <v>159</v>
      </c>
      <c r="E5" s="151">
        <v>0</v>
      </c>
      <c r="F5" s="151">
        <f t="shared" si="0"/>
        <v>0</v>
      </c>
    </row>
    <row r="6" spans="1:6" ht="22.5" x14ac:dyDescent="0.2">
      <c r="A6" s="144">
        <v>5</v>
      </c>
      <c r="B6" s="147" t="s">
        <v>212</v>
      </c>
      <c r="C6" s="128">
        <v>2</v>
      </c>
      <c r="D6" s="129" t="s">
        <v>159</v>
      </c>
      <c r="E6" s="151">
        <v>0</v>
      </c>
      <c r="F6" s="151">
        <f t="shared" si="0"/>
        <v>0</v>
      </c>
    </row>
    <row r="7" spans="1:6" ht="33.75" x14ac:dyDescent="0.2">
      <c r="A7" s="144">
        <v>6</v>
      </c>
      <c r="B7" s="143" t="s">
        <v>224</v>
      </c>
      <c r="C7" s="148">
        <v>3</v>
      </c>
      <c r="D7" s="129" t="s">
        <v>159</v>
      </c>
      <c r="E7" s="151">
        <v>0</v>
      </c>
      <c r="F7" s="151">
        <f t="shared" si="0"/>
        <v>0</v>
      </c>
    </row>
    <row r="8" spans="1:6" x14ac:dyDescent="0.2">
      <c r="A8" s="144"/>
      <c r="B8" s="143" t="s">
        <v>219</v>
      </c>
      <c r="C8" s="146">
        <v>5</v>
      </c>
      <c r="D8" s="130" t="s">
        <v>154</v>
      </c>
      <c r="E8" s="151">
        <v>0</v>
      </c>
      <c r="F8" s="151">
        <f t="shared" si="0"/>
        <v>0</v>
      </c>
    </row>
    <row r="9" spans="1:6" ht="45" x14ac:dyDescent="0.2">
      <c r="A9" s="142">
        <v>8</v>
      </c>
      <c r="B9" s="143" t="s">
        <v>222</v>
      </c>
      <c r="C9" s="128">
        <v>2</v>
      </c>
      <c r="D9" s="129" t="s">
        <v>159</v>
      </c>
      <c r="E9" s="151">
        <v>0</v>
      </c>
      <c r="F9" s="151">
        <f t="shared" si="0"/>
        <v>0</v>
      </c>
    </row>
    <row r="10" spans="1:6" ht="45" x14ac:dyDescent="0.2">
      <c r="A10" s="149">
        <v>9</v>
      </c>
      <c r="B10" s="143" t="s">
        <v>201</v>
      </c>
      <c r="C10" s="148">
        <v>5</v>
      </c>
      <c r="D10" s="129" t="s">
        <v>159</v>
      </c>
      <c r="E10" s="151">
        <v>0</v>
      </c>
      <c r="F10" s="151">
        <f t="shared" si="0"/>
        <v>0</v>
      </c>
    </row>
    <row r="11" spans="1:6" ht="15.75" customHeight="1" x14ac:dyDescent="0.2">
      <c r="A11" s="240" t="s">
        <v>232</v>
      </c>
      <c r="B11" s="240"/>
      <c r="C11" s="240"/>
      <c r="D11" s="240"/>
      <c r="E11" s="240"/>
      <c r="F11" s="176">
        <f>SUM(F2:F10)</f>
        <v>0</v>
      </c>
    </row>
    <row r="12" spans="1:6" ht="15.75" customHeight="1" x14ac:dyDescent="0.2">
      <c r="A12" s="241" t="s">
        <v>242</v>
      </c>
      <c r="B12" s="241"/>
      <c r="C12" s="241"/>
      <c r="D12" s="241"/>
      <c r="E12" s="241"/>
      <c r="F12" s="177">
        <f>F11/10</f>
        <v>0</v>
      </c>
    </row>
    <row r="13" spans="1:6" ht="15.75" customHeight="1" x14ac:dyDescent="0.2">
      <c r="A13" s="242" t="s">
        <v>241</v>
      </c>
      <c r="B13" s="242"/>
      <c r="C13" s="242"/>
      <c r="D13" s="242"/>
      <c r="E13" s="242"/>
      <c r="F13" s="178">
        <f>F12/12</f>
        <v>0</v>
      </c>
    </row>
    <row r="14" spans="1:6" ht="15.75" customHeight="1" x14ac:dyDescent="0.2">
      <c r="A14" s="243" t="s">
        <v>238</v>
      </c>
      <c r="B14" s="243"/>
      <c r="C14" s="243"/>
      <c r="D14" s="243"/>
      <c r="E14" s="243"/>
      <c r="F14" s="179">
        <f>F13/5</f>
        <v>0</v>
      </c>
    </row>
  </sheetData>
  <mergeCells count="4">
    <mergeCell ref="A11:E11"/>
    <mergeCell ref="A12:E12"/>
    <mergeCell ref="A13:E13"/>
    <mergeCell ref="A14:E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PLANILHA EM BRANCO</vt:lpstr>
      <vt:lpstr>UNIFORMES</vt:lpstr>
      <vt:lpstr>Materiais</vt:lpstr>
      <vt:lpstr>UTENSÍLIOS</vt:lpstr>
      <vt:lpstr>EQUIPAMENTOS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DAILZA VENTURA DOS SANTOS</cp:lastModifiedBy>
  <cp:lastPrinted>2018-01-26T18:16:03Z</cp:lastPrinted>
  <dcterms:created xsi:type="dcterms:W3CDTF">2015-02-20T16:21:26Z</dcterms:created>
  <dcterms:modified xsi:type="dcterms:W3CDTF">2018-02-22T17:39:03Z</dcterms:modified>
</cp:coreProperties>
</file>